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030" windowHeight="10643" tabRatio="940" activeTab="1"/>
  </bookViews>
  <sheets>
    <sheet name="发展目标" sheetId="1" r:id="rId1"/>
    <sheet name="主要经济指标" sheetId="2" r:id="rId2"/>
    <sheet name="GDP" sheetId="3" r:id="rId3"/>
    <sheet name="农业" sheetId="4" r:id="rId4"/>
    <sheet name="规模工业生产主要分类" sheetId="5" r:id="rId5"/>
    <sheet name="主要产业" sheetId="6" r:id="rId6"/>
    <sheet name="分县市区园区工业" sheetId="7" r:id="rId7"/>
    <sheet name="用电量" sheetId="8" r:id="rId8"/>
    <sheet name="固定资产投资" sheetId="9" r:id="rId9"/>
    <sheet name="商品房建设与销售" sheetId="10" r:id="rId10"/>
    <sheet name="国内贸易、旅游" sheetId="11" r:id="rId11"/>
    <sheet name="热点商品" sheetId="12" r:id="rId12"/>
    <sheet name="对外贸易" sheetId="13" r:id="rId13"/>
    <sheet name="财政金融" sheetId="14" r:id="rId14"/>
    <sheet name="人民生活和物价1" sheetId="15" r:id="rId15"/>
    <sheet name="调查单位" sheetId="16" r:id="rId16"/>
    <sheet name="县市1" sheetId="17" r:id="rId17"/>
    <sheet name="县市2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<sst xmlns="http://schemas.openxmlformats.org/spreadsheetml/2006/main" count="603" uniqueCount="393">
  <si>
    <t>GDP</t>
  </si>
  <si>
    <t>%</t>
  </si>
  <si>
    <t>单 位</t>
  </si>
  <si>
    <t>亿元</t>
  </si>
  <si>
    <t xml:space="preserve">  第一产业</t>
  </si>
  <si>
    <t xml:space="preserve">  第二产业</t>
  </si>
  <si>
    <t xml:space="preserve">  第三产业</t>
  </si>
  <si>
    <t>全社会用电量</t>
  </si>
  <si>
    <t>规模以上工业增加值</t>
  </si>
  <si>
    <t>—</t>
  </si>
  <si>
    <t>固定资产投资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</si>
  <si>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</si>
  <si>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</si>
  <si>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</si>
  <si>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</si>
  <si>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</si>
  <si>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</si>
  <si>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</si>
  <si>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实际利用内资</t>
  </si>
  <si>
    <t>亿美元</t>
  </si>
  <si>
    <t>金融机构存款余额</t>
  </si>
  <si>
    <t>金融机构贷款余额</t>
  </si>
  <si>
    <t>居民消费价格总指数</t>
  </si>
  <si>
    <t>城镇居民人均可支配收入</t>
  </si>
  <si>
    <t>元</t>
  </si>
  <si>
    <t>农村居民人均可支配收入</t>
  </si>
  <si>
    <t>规模工业生产主要分类</t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</si>
  <si>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</si>
  <si>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</si>
  <si>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</si>
  <si>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</si>
  <si>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</si>
  <si>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</si>
  <si>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</si>
  <si>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</si>
  <si>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</si>
  <si>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</si>
  <si>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</si>
  <si>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</si>
  <si>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</si>
  <si>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</si>
  <si>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</si>
  <si>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</si>
  <si>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</si>
  <si>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</si>
  <si>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</si>
  <si>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</si>
  <si>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</si>
  <si>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</si>
  <si>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</si>
  <si>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</si>
  <si>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</si>
  <si>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</si>
  <si>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</si>
  <si>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</si>
  <si>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</si>
  <si>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</si>
  <si>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</si>
  <si>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</si>
  <si>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</si>
  <si>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</si>
  <si>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</si>
  <si>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</si>
  <si>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</si>
  <si>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</si>
  <si>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</si>
  <si>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增幅（%）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</si>
  <si>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</si>
  <si>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</si>
  <si>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</si>
  <si>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</si>
  <si>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</si>
  <si>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</si>
  <si>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</si>
  <si>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</si>
  <si>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</si>
  <si>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</si>
  <si>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</si>
  <si>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</si>
  <si>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</si>
  <si>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>单位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</si>
  <si>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</si>
  <si>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</si>
  <si>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</si>
  <si>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</si>
  <si>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</si>
  <si>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</si>
  <si>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</si>
  <si>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</si>
  <si>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</si>
  <si>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</si>
  <si>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</si>
  <si>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</si>
  <si>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</si>
  <si>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</si>
  <si>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</si>
  <si>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</si>
  <si>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</si>
  <si>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</si>
  <si>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</si>
  <si>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</si>
  <si>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</si>
  <si>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</si>
  <si>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</si>
  <si>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</si>
  <si>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</si>
  <si>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</si>
  <si>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</si>
  <si>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</si>
  <si>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</si>
  <si>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</si>
  <si>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</si>
  <si>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</si>
  <si>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</si>
  <si>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</si>
  <si>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</si>
  <si>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</si>
  <si>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</si>
  <si>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</si>
  <si>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</si>
  <si>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</si>
  <si>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</si>
  <si>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</si>
  <si>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</si>
  <si>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</si>
  <si>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</si>
  <si>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</si>
  <si>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t>万人次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</si>
  <si>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</si>
  <si>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</si>
  <si>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</si>
  <si>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</si>
  <si>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</si>
  <si>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</si>
  <si>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</si>
  <si>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</si>
  <si>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</si>
  <si>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</si>
  <si>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</si>
  <si>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</si>
  <si>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</si>
  <si>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</si>
  <si>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</si>
  <si>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</si>
  <si>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</si>
  <si>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</si>
  <si>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</si>
  <si>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</si>
  <si>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</si>
  <si>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</si>
  <si>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</si>
  <si>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</si>
  <si>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</si>
  <si>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</si>
  <si>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运输方式</t>
  </si>
  <si>
    <t>贸易方式</t>
  </si>
  <si>
    <t>财政金融</t>
  </si>
  <si>
    <t>单位：亿元；%</t>
  </si>
  <si>
    <t xml:space="preserve">    其中：税收收入</t>
  </si>
  <si>
    <t xml:space="preserve">          非税收入</t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</si>
  <si>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</si>
  <si>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</si>
  <si>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</si>
  <si>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</si>
  <si>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</si>
  <si>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</si>
  <si>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</si>
  <si>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非银行业金融机构存款</t>
  </si>
  <si>
    <t>金融机构本外币各项贷款余额</t>
  </si>
  <si>
    <t>注：以上数据由市财政局、市人民银行提供。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</si>
  <si>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</si>
  <si>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</si>
  <si>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</si>
  <si>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</si>
  <si>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</si>
  <si>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</si>
  <si>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2、商品零售价格总指数（%）</t>
  </si>
  <si>
    <t>注：以上数据由国家统计局岳阳调查队提供。</t>
  </si>
  <si>
    <t>规模工业增加值</t>
  </si>
  <si>
    <t>增幅
（%）</t>
  </si>
  <si>
    <t>排位</t>
  </si>
  <si>
    <t>岳阳楼区</t>
  </si>
  <si>
    <t>经济技术
开发区</t>
  </si>
  <si>
    <t>南湖新区</t>
  </si>
  <si>
    <t>一般公共预算收入</t>
  </si>
  <si>
    <t xml:space="preserve">    食品烟酒类</t>
  </si>
  <si>
    <t xml:space="preserve">    衣着类   </t>
  </si>
  <si>
    <t>岳阳高新技术产业园区</t>
  </si>
  <si>
    <t>亿美元</t>
  </si>
  <si>
    <t>城镇调查失业率</t>
  </si>
  <si>
    <t>本月</t>
  </si>
  <si>
    <t>1-本月</t>
  </si>
  <si>
    <t>一般公共预算支出</t>
  </si>
  <si>
    <t xml:space="preserve">    财政性存款</t>
  </si>
  <si>
    <t xml:space="preserve">    机关团体存款</t>
  </si>
  <si>
    <t>1、居民消费价格指数（%）</t>
  </si>
  <si>
    <t>注：以上部分数据由市文化旅游广电局提供。</t>
  </si>
  <si>
    <t xml:space="preserve">   一般公共预算地方收入</t>
  </si>
  <si>
    <t>实际利用外资</t>
  </si>
  <si>
    <t xml:space="preserve">一般公共预算收入     </t>
  </si>
  <si>
    <t>一般公共预算地方收入</t>
  </si>
  <si>
    <t>城陵矶新港区</t>
  </si>
  <si>
    <t>电子信息制造业</t>
  </si>
  <si>
    <t>主要指标</t>
  </si>
  <si>
    <t xml:space="preserve">  一般公共预算地方收入</t>
  </si>
  <si>
    <t>亿千瓦时</t>
  </si>
  <si>
    <t xml:space="preserve">  工业用电量</t>
  </si>
  <si>
    <t xml:space="preserve">  住户存款余额</t>
  </si>
  <si>
    <t>一般公共预算地方收入</t>
  </si>
  <si>
    <t>产业投资</t>
  </si>
  <si>
    <t>增幅</t>
  </si>
  <si>
    <t>排位</t>
  </si>
  <si>
    <t>目标数</t>
  </si>
  <si>
    <t>申报数</t>
  </si>
  <si>
    <t>其中：工业</t>
  </si>
  <si>
    <t>与经济增长同步</t>
  </si>
  <si>
    <t>新增“四上”单位</t>
  </si>
  <si>
    <t>地区生产总值</t>
  </si>
  <si>
    <t>指  标</t>
  </si>
  <si>
    <t xml:space="preserve">  水路运输</t>
  </si>
  <si>
    <t xml:space="preserve">  铁路运输</t>
  </si>
  <si>
    <t xml:space="preserve">  公路运输</t>
  </si>
  <si>
    <t xml:space="preserve">  航空运输</t>
  </si>
  <si>
    <t xml:space="preserve">  其他运输</t>
  </si>
  <si>
    <t>-</t>
  </si>
  <si>
    <t>对外贸易</t>
  </si>
  <si>
    <t>指    标</t>
  </si>
  <si>
    <r>
      <t xml:space="preserve">绝对额
</t>
    </r>
    <r>
      <rPr>
        <b/>
        <sz val="10"/>
        <rFont val="宋体"/>
        <family val="0"/>
      </rPr>
      <t>（元）</t>
    </r>
  </si>
  <si>
    <t>增速    
(%)</t>
  </si>
  <si>
    <t>排名</t>
  </si>
  <si>
    <t>绝对额
（元）</t>
  </si>
  <si>
    <t>GDP</t>
  </si>
  <si>
    <t>第一产业</t>
  </si>
  <si>
    <t>第二产业</t>
  </si>
  <si>
    <t>第三产业</t>
  </si>
  <si>
    <t>总量</t>
  </si>
  <si>
    <t>排位</t>
  </si>
  <si>
    <t>增速</t>
  </si>
  <si>
    <t>排位</t>
  </si>
  <si>
    <t>总量</t>
  </si>
  <si>
    <t>增速</t>
  </si>
  <si>
    <t>总量</t>
  </si>
  <si>
    <t>增速</t>
  </si>
  <si>
    <t>岳阳市</t>
  </si>
  <si>
    <t>─</t>
  </si>
  <si>
    <t>岳阳楼区</t>
  </si>
  <si>
    <t>云溪区</t>
  </si>
  <si>
    <t xml:space="preserve">  其中：区本级</t>
  </si>
  <si>
    <t>—</t>
  </si>
  <si>
    <t>—</t>
  </si>
  <si>
    <t>君山区</t>
  </si>
  <si>
    <t>经济开发区</t>
  </si>
  <si>
    <t>南湖新区</t>
  </si>
  <si>
    <t>屈原管理区</t>
  </si>
  <si>
    <t>城陵矶新港区</t>
  </si>
  <si>
    <t>岳阳县</t>
  </si>
  <si>
    <t>华容县</t>
  </si>
  <si>
    <t>湘阴县</t>
  </si>
  <si>
    <t>平江县</t>
  </si>
  <si>
    <t>汨罗市</t>
  </si>
  <si>
    <t>临湘市</t>
  </si>
  <si>
    <t>地区生产总值</t>
  </si>
  <si>
    <t>单位</t>
  </si>
  <si>
    <t xml:space="preserve">  第一产业</t>
  </si>
  <si>
    <t xml:space="preserve">  第二产业</t>
  </si>
  <si>
    <t xml:space="preserve">    #工业</t>
  </si>
  <si>
    <t xml:space="preserve">     建筑业</t>
  </si>
  <si>
    <t xml:space="preserve">  第三产业</t>
  </si>
  <si>
    <t xml:space="preserve">    #批发和零售业</t>
  </si>
  <si>
    <t xml:space="preserve">     交通运输、仓储和邮政业</t>
  </si>
  <si>
    <t xml:space="preserve">     住宿和餐饮业</t>
  </si>
  <si>
    <t xml:space="preserve">     金融业</t>
  </si>
  <si>
    <t xml:space="preserve">     房地产业</t>
  </si>
  <si>
    <t xml:space="preserve">     营利性服务业</t>
  </si>
  <si>
    <t xml:space="preserve">     非营利性服务业</t>
  </si>
  <si>
    <t>六、固定资产投资项目</t>
  </si>
  <si>
    <t>农业经济</t>
  </si>
  <si>
    <t>调查单位</t>
  </si>
  <si>
    <t>指标</t>
  </si>
  <si>
    <t>一、新登记市场主体</t>
  </si>
  <si>
    <t xml:space="preserve">   个体工商户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</si>
  <si>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</si>
  <si>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</si>
  <si>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</si>
  <si>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</si>
  <si>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</si>
  <si>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</si>
  <si>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</si>
  <si>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t>家</t>
  </si>
  <si>
    <t xml:space="preserve">   外资企业</t>
  </si>
  <si>
    <t xml:space="preserve">   内资企业</t>
  </si>
  <si>
    <t>增幅(%)</t>
  </si>
  <si>
    <t>增幅（%）</t>
  </si>
  <si>
    <t>总量</t>
  </si>
  <si>
    <t xml:space="preserve">  房地产投资</t>
  </si>
  <si>
    <t>地区生产总值GDP</t>
  </si>
  <si>
    <t xml:space="preserve">  产业投资</t>
  </si>
  <si>
    <t xml:space="preserve">   工业投资</t>
  </si>
  <si>
    <t>增幅(%)</t>
  </si>
  <si>
    <r>
      <t xml:space="preserve">指 </t>
    </r>
    <r>
      <rPr>
        <b/>
        <sz val="14"/>
        <rFont val="宋体"/>
        <family val="0"/>
      </rPr>
      <t xml:space="preserve">   标</t>
    </r>
  </si>
  <si>
    <r>
      <t>2</t>
    </r>
    <r>
      <rPr>
        <b/>
        <sz val="14"/>
        <rFont val="宋体"/>
        <family val="0"/>
      </rPr>
      <t>.旅游经济</t>
    </r>
  </si>
  <si>
    <t>增幅（%）</t>
  </si>
  <si>
    <t>指标</t>
  </si>
  <si>
    <t>一般公共预算收入</t>
  </si>
  <si>
    <t>一般公共预算支出</t>
  </si>
  <si>
    <t>1-6月岳阳市主要经济指标完成情况表</t>
  </si>
  <si>
    <t>注：以上数据由岳阳海关提供。</t>
  </si>
  <si>
    <t xml:space="preserve">   旅游总人数</t>
  </si>
  <si>
    <t xml:space="preserve">   入境总人数</t>
  </si>
  <si>
    <t xml:space="preserve">   旅游总收入</t>
  </si>
  <si>
    <t xml:space="preserve">   旅游创汇</t>
  </si>
  <si>
    <t xml:space="preserve">  其中：短期贷款</t>
  </si>
  <si>
    <t xml:space="preserve">  其中：中长期贷款</t>
  </si>
  <si>
    <t>绝对额（亿元）</t>
  </si>
  <si>
    <t>绝对额（亿元）</t>
  </si>
  <si>
    <t>--</t>
  </si>
  <si>
    <t xml:space="preserve">  一般贸易</t>
  </si>
  <si>
    <t xml:space="preserve">  保税物流</t>
  </si>
  <si>
    <t xml:space="preserve">  加工贸易</t>
  </si>
  <si>
    <t xml:space="preserve">  海关特殊监管区域进口设备</t>
  </si>
  <si>
    <t xml:space="preserve">  其他捐赠物资</t>
  </si>
  <si>
    <t xml:space="preserve">  其他贸易</t>
  </si>
  <si>
    <t>规模以上服务业主营业务收入（1-5月）</t>
  </si>
  <si>
    <t>施工项目</t>
  </si>
  <si>
    <t xml:space="preserve">  #5000万以下项目个数   </t>
  </si>
  <si>
    <t xml:space="preserve">   5000万以下项目投资额</t>
  </si>
  <si>
    <t xml:space="preserve">  #5000万以上项目个数   </t>
  </si>
  <si>
    <t xml:space="preserve">   5000万以上项目投资额</t>
  </si>
  <si>
    <t xml:space="preserve">   亿元以上项目个数</t>
  </si>
  <si>
    <t xml:space="preserve">   亿元以上项目投资额</t>
  </si>
  <si>
    <t>总量</t>
  </si>
  <si>
    <t>一、农林牧渔业总产值</t>
  </si>
  <si>
    <t>二、农作物播种面积</t>
  </si>
  <si>
    <t xml:space="preserve">  粮食</t>
  </si>
  <si>
    <t>万亩</t>
  </si>
  <si>
    <t xml:space="preserve">  蔬菜</t>
  </si>
  <si>
    <t xml:space="preserve">  油料</t>
  </si>
  <si>
    <t xml:space="preserve">  棉花</t>
  </si>
  <si>
    <t xml:space="preserve">  茶叶</t>
  </si>
  <si>
    <t>三、主要农产品产量</t>
  </si>
  <si>
    <t>万吨</t>
  </si>
  <si>
    <t xml:space="preserve">  水果</t>
  </si>
  <si>
    <t xml:space="preserve">  生猪出栏</t>
  </si>
  <si>
    <t>万头</t>
  </si>
  <si>
    <t xml:space="preserve">  牛出栏</t>
  </si>
  <si>
    <t xml:space="preserve">  羊出栏</t>
  </si>
  <si>
    <t xml:space="preserve">  家禽出栏</t>
  </si>
  <si>
    <t>万羽</t>
  </si>
  <si>
    <t xml:space="preserve">  水产品</t>
  </si>
  <si>
    <t>指标</t>
  </si>
  <si>
    <t>增幅（%）</t>
  </si>
  <si>
    <t>2020年1—6月岳阳市各县（市）区主要经济指标（一）</t>
  </si>
  <si>
    <r>
      <t xml:space="preserve"> 指</t>
    </r>
    <r>
      <rPr>
        <b/>
        <sz val="14"/>
        <rFont val="宋体"/>
        <family val="0"/>
      </rPr>
      <t xml:space="preserve">    标</t>
    </r>
  </si>
  <si>
    <r>
      <t xml:space="preserve"> 指   </t>
    </r>
    <r>
      <rPr>
        <b/>
        <sz val="14"/>
        <rFont val="宋体"/>
        <family val="0"/>
      </rPr>
      <t xml:space="preserve"> 标</t>
    </r>
  </si>
  <si>
    <r>
      <t xml:space="preserve">        “上划</t>
    </r>
    <r>
      <rPr>
        <sz val="14"/>
        <rFont val="宋体"/>
        <family val="0"/>
      </rPr>
      <t>中央”收入</t>
    </r>
  </si>
  <si>
    <r>
      <t xml:space="preserve"> </t>
    </r>
    <r>
      <rPr>
        <sz val="14"/>
        <rFont val="宋体"/>
        <family val="0"/>
      </rPr>
      <t xml:space="preserve">   居住</t>
    </r>
  </si>
  <si>
    <r>
      <t xml:space="preserve"> </t>
    </r>
    <r>
      <rPr>
        <sz val="14"/>
        <rFont val="宋体"/>
        <family val="0"/>
      </rPr>
      <t xml:space="preserve">   生活用品及服务</t>
    </r>
  </si>
  <si>
    <r>
      <t xml:space="preserve"> </t>
    </r>
    <r>
      <rPr>
        <sz val="14"/>
        <rFont val="宋体"/>
        <family val="0"/>
      </rPr>
      <t xml:space="preserve">   交通和通信</t>
    </r>
  </si>
  <si>
    <r>
      <t xml:space="preserve"> </t>
    </r>
    <r>
      <rPr>
        <sz val="14"/>
        <rFont val="宋体"/>
        <family val="0"/>
      </rPr>
      <t xml:space="preserve">   教育文化和娱乐</t>
    </r>
  </si>
  <si>
    <r>
      <t xml:space="preserve"> </t>
    </r>
    <r>
      <rPr>
        <sz val="14"/>
        <rFont val="宋体"/>
        <family val="0"/>
      </rPr>
      <t xml:space="preserve">   医疗保健</t>
    </r>
  </si>
  <si>
    <r>
      <t xml:space="preserve"> </t>
    </r>
    <r>
      <rPr>
        <sz val="14"/>
        <rFont val="宋体"/>
        <family val="0"/>
      </rPr>
      <t xml:space="preserve">   其他用品和服务</t>
    </r>
  </si>
  <si>
    <t>1-6月</t>
  </si>
  <si>
    <r>
      <t>2020年1—</t>
    </r>
    <r>
      <rPr>
        <b/>
        <sz val="24"/>
        <rFont val="宋体"/>
        <family val="0"/>
      </rPr>
      <t>6月岳阳市各县（市）区主要经济指标(二)</t>
    </r>
  </si>
  <si>
    <t>注：云溪区区本级规模以上工业增速为14.1%。</t>
  </si>
  <si>
    <t>国家</t>
  </si>
  <si>
    <t>与经济增长基本同步</t>
  </si>
  <si>
    <t>全体居民人均可支配收入</t>
  </si>
  <si>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</si>
  <si>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</si>
  <si>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</si>
  <si>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</si>
  <si>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r>
      <rPr>
        <sz val="12"/>
        <rFont val="宋体"/>
        <family val="0"/>
      </rPr>
      <t>规模工业增加值</t>
    </r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</si>
  <si>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</si>
  <si>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</si>
  <si>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</si>
  <si>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r>
      <rPr>
        <sz val="12"/>
        <rFont val="宋体"/>
        <family val="0"/>
      </rPr>
      <t>居民消费价格指数</t>
    </r>
  </si>
  <si>
    <r>
      <rPr>
        <sz val="12"/>
        <rFont val="宋体"/>
        <family val="0"/>
      </rPr>
      <t>城乡居民收入</t>
    </r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</si>
  <si>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</si>
  <si>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2020</t>
    </r>
    <r>
      <rPr>
        <b/>
        <sz val="16"/>
        <rFont val="宋体"/>
        <family val="0"/>
      </rPr>
      <t>年度经济社会发展预期目标</t>
    </r>
  </si>
  <si>
    <r>
      <t>7.5%</t>
    </r>
    <r>
      <rPr>
        <sz val="11"/>
        <rFont val="宋体"/>
        <family val="0"/>
      </rPr>
      <t>左右</t>
    </r>
  </si>
  <si>
    <r>
      <t>7.8%</t>
    </r>
    <r>
      <rPr>
        <sz val="11"/>
        <rFont val="宋体"/>
        <family val="0"/>
      </rPr>
      <t>左右</t>
    </r>
  </si>
  <si>
    <r>
      <t>10.0%</t>
    </r>
    <r>
      <rPr>
        <sz val="11"/>
        <rFont val="宋体"/>
        <family val="0"/>
      </rPr>
      <t>左右</t>
    </r>
  </si>
  <si>
    <r>
      <t>15%</t>
    </r>
    <r>
      <rPr>
        <sz val="11"/>
        <rFont val="宋体"/>
        <family val="0"/>
      </rPr>
      <t>以上</t>
    </r>
  </si>
  <si>
    <r>
      <t>3.5%</t>
    </r>
    <r>
      <rPr>
        <sz val="12"/>
        <rFont val="宋体"/>
        <family val="0"/>
      </rPr>
      <t>左右</t>
    </r>
  </si>
  <si>
    <r>
      <t>3.5%</t>
    </r>
    <r>
      <rPr>
        <sz val="11"/>
        <rFont val="宋体"/>
        <family val="0"/>
      </rPr>
      <t>左右</t>
    </r>
  </si>
  <si>
    <r>
      <t>3.5%</t>
    </r>
    <r>
      <rPr>
        <sz val="11"/>
        <rFont val="宋体"/>
        <family val="0"/>
      </rPr>
      <t>以内</t>
    </r>
  </si>
  <si>
    <r>
      <t>4%</t>
    </r>
    <r>
      <rPr>
        <sz val="11"/>
        <rFont val="宋体"/>
        <family val="0"/>
      </rPr>
      <t>左右</t>
    </r>
  </si>
  <si>
    <r>
      <t>6%</t>
    </r>
    <r>
      <rPr>
        <sz val="12"/>
        <rFont val="宋体"/>
        <family val="0"/>
      </rPr>
      <t>左右</t>
    </r>
  </si>
  <si>
    <r>
      <t>5.5%</t>
    </r>
    <r>
      <rPr>
        <sz val="11"/>
        <rFont val="宋体"/>
        <family val="0"/>
      </rPr>
      <t>左右</t>
    </r>
  </si>
  <si>
    <r>
      <t>5.5%</t>
    </r>
    <r>
      <rPr>
        <sz val="11"/>
        <rFont val="宋体"/>
        <family val="0"/>
      </rPr>
      <t>以内</t>
    </r>
  </si>
  <si>
    <r>
      <t>5.5%</t>
    </r>
    <r>
      <rPr>
        <sz val="12"/>
        <rFont val="宋体"/>
        <family val="0"/>
      </rPr>
      <t>左右</t>
    </r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</si>
  <si>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1%</t>
    </r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</si>
  <si>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3.66%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</si>
</sst>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_ "/>
    <numFmt numFmtId="179" formatCode="0.00_ "/>
    <numFmt numFmtId="180" formatCode="0.0_);[Red]\(0.0\)"/>
    <numFmt numFmtId="181" formatCode="0.00_);[Red]\(0.00\)"/>
    <numFmt numFmtId="182" formatCode="0_ "/>
    <numFmt numFmtId="183" formatCode="0.000"/>
    <numFmt numFmtId="184" formatCode="0.0"/>
    <numFmt numFmtId="185" formatCode="0_);[Red]\(0\)"/>
    <numFmt numFmtId="186" formatCode="0.0000000000_ "/>
    <numFmt numFmtId="187" formatCode="0.00_ ;[Red]\-0.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;_哿"/>
    <numFmt numFmtId="193" formatCode="0.0000"/>
    <numFmt numFmtId="194" formatCode="0.000000"/>
    <numFmt numFmtId="195" formatCode="0.00000"/>
    <numFmt numFmtId="196" formatCode="0.00;_哿"/>
    <numFmt numFmtId="197" formatCode="0;_哿"/>
    <numFmt numFmtId="198" formatCode="0.0%"/>
    <numFmt numFmtId="199" formatCode="#,##0.0"/>
    <numFmt numFmtId="200" formatCode="0.000000000_ "/>
    <numFmt numFmtId="201" formatCode="0.0000_ "/>
    <numFmt numFmtId="202" formatCode="0.000_);[Red]\(0.000\)"/>
    <numFmt numFmtId="203" formatCode="0.0000_);[Red]\(0.0000\)"/>
    <numFmt numFmtId="204" formatCode="0.000_ "/>
  </numFmts>
  <fonts count="8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sz val="10"/>
      <name val="宋体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2"/>
      <name val="Times New Roman"/>
      <family val="1"/>
    </font>
    <font>
      <sz val="14"/>
      <name val="仿宋_GB2312"/>
      <family val="3"/>
    </font>
    <font>
      <b/>
      <sz val="20"/>
      <name val="宋体"/>
      <family val="0"/>
    </font>
    <font>
      <sz val="10"/>
      <name val="Helv"/>
      <family val="2"/>
    </font>
    <font>
      <b/>
      <sz val="10"/>
      <name val="宋体"/>
      <family val="0"/>
    </font>
    <font>
      <sz val="9"/>
      <name val="Times New Roman"/>
      <family val="1"/>
    </font>
    <font>
      <b/>
      <sz val="16"/>
      <name val="宋体"/>
      <family val="0"/>
    </font>
    <font>
      <sz val="11"/>
      <name val="Times New Roman"/>
      <family val="1"/>
    </font>
    <font>
      <u val="single"/>
      <sz val="12"/>
      <color indexed="30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b/>
      <sz val="18"/>
      <name val="宋体"/>
      <family val="0"/>
    </font>
    <font>
      <b/>
      <sz val="11"/>
      <name val="宋体"/>
      <family val="0"/>
    </font>
    <font>
      <b/>
      <sz val="13"/>
      <name val="宋体"/>
      <family val="0"/>
    </font>
    <font>
      <b/>
      <sz val="20"/>
      <name val="Times New Roman"/>
      <family val="1"/>
    </font>
    <font>
      <sz val="14"/>
      <name val="宋体"/>
      <family val="0"/>
    </font>
    <font>
      <sz val="16"/>
      <name val="黑体"/>
      <family val="3"/>
    </font>
    <font>
      <b/>
      <sz val="14"/>
      <name val="Times New Roman"/>
      <family val="1"/>
    </font>
    <font>
      <b/>
      <sz val="16"/>
      <name val="黑体"/>
      <family val="3"/>
    </font>
    <font>
      <sz val="20"/>
      <name val="黑体"/>
      <family val="3"/>
    </font>
    <font>
      <sz val="16"/>
      <name val="方正小标宋_GBK"/>
      <family val="0"/>
    </font>
    <font>
      <sz val="14"/>
      <name val="黑体"/>
      <family val="3"/>
    </font>
    <font>
      <b/>
      <sz val="24"/>
      <name val="宋体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  <font>
      <sz val="12"/>
      <name val="Calibri"/>
      <family val="0"/>
    </font>
    <font>
      <sz val="14"/>
      <color rgb="FFFF0000"/>
      <name val="Times New Roman"/>
      <family val="1"/>
    </font>
    <font>
      <b/>
      <sz val="2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/>
      <right style="thin"/>
      <top style="medium"/>
      <bottom style="thin"/>
    </border>
  </borders>
  <cellStyleXfs count="79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65" fillId="0" borderId="4" applyNumberFormat="0" applyFill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66" fillId="22" borderId="5" applyNumberFormat="0" applyAlignment="0" applyProtection="0"/>
    <xf numFmtId="0" fontId="67" fillId="23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71" fillId="24" borderId="0" applyNumberFormat="0" applyBorder="0" applyAlignment="0" applyProtection="0"/>
    <xf numFmtId="0" fontId="72" fillId="22" borderId="8" applyNumberFormat="0" applyAlignment="0" applyProtection="0"/>
    <xf numFmtId="0" fontId="73" fillId="25" borderId="5" applyNumberFormat="0" applyAlignment="0" applyProtection="0"/>
    <xf numFmtId="0" fontId="23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17" fillId="32" borderId="9" applyNumberFormat="0" applyFont="0" applyAlignment="0" applyProtection="0"/>
  </cellStyleXfs>
  <cellXfs count="38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50" applyFont="1">
      <alignment/>
      <protection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6" fillId="0" borderId="0" xfId="0" applyFont="1" applyAlignment="1">
      <alignment/>
    </xf>
    <xf numFmtId="0" fontId="74" fillId="0" borderId="0" xfId="0" applyFont="1" applyAlignment="1">
      <alignment horizontal="center" vertical="center"/>
    </xf>
    <xf numFmtId="178" fontId="15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75" fillId="0" borderId="0" xfId="0" applyFont="1" applyAlignment="1">
      <alignment vertical="center"/>
    </xf>
    <xf numFmtId="0" fontId="17" fillId="0" borderId="0" xfId="0" applyFont="1" applyAlignment="1">
      <alignment/>
    </xf>
    <xf numFmtId="180" fontId="17" fillId="0" borderId="0" xfId="0" applyNumberFormat="1" applyFont="1" applyAlignment="1">
      <alignment/>
    </xf>
    <xf numFmtId="0" fontId="74" fillId="0" borderId="0" xfId="0" applyFont="1" applyAlignment="1">
      <alignment/>
    </xf>
    <xf numFmtId="0" fontId="76" fillId="0" borderId="0" xfId="0" applyFont="1" applyFill="1" applyBorder="1" applyAlignment="1">
      <alignment horizontal="right" vertical="center"/>
    </xf>
    <xf numFmtId="178" fontId="2" fillId="0" borderId="0" xfId="0" applyNumberFormat="1" applyFont="1" applyAlignment="1">
      <alignment/>
    </xf>
    <xf numFmtId="180" fontId="74" fillId="0" borderId="0" xfId="0" applyNumberFormat="1" applyFont="1" applyAlignment="1">
      <alignment/>
    </xf>
    <xf numFmtId="0" fontId="16" fillId="0" borderId="0" xfId="0" applyFont="1" applyAlignment="1">
      <alignment/>
    </xf>
    <xf numFmtId="0" fontId="7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6" fillId="33" borderId="0" xfId="0" applyFont="1" applyFill="1" applyAlignment="1">
      <alignment/>
    </xf>
    <xf numFmtId="0" fontId="1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98" fontId="21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98" fontId="21" fillId="0" borderId="0" xfId="0" applyNumberFormat="1" applyFont="1" applyBorder="1" applyAlignment="1">
      <alignment horizontal="center" vertical="center" wrapText="1"/>
    </xf>
    <xf numFmtId="9" fontId="21" fillId="0" borderId="14" xfId="0" applyNumberFormat="1" applyFont="1" applyBorder="1" applyAlignment="1">
      <alignment horizontal="center" vertical="center"/>
    </xf>
    <xf numFmtId="0" fontId="26" fillId="0" borderId="0" xfId="50" applyFont="1" applyBorder="1" applyAlignment="1">
      <alignment horizontal="center" vertical="center"/>
      <protection/>
    </xf>
    <xf numFmtId="0" fontId="27" fillId="0" borderId="11" xfId="50" applyFont="1" applyBorder="1" applyAlignment="1">
      <alignment horizontal="center" vertical="center"/>
      <protection/>
    </xf>
    <xf numFmtId="0" fontId="27" fillId="0" borderId="12" xfId="50" applyFont="1" applyBorder="1" applyAlignment="1">
      <alignment horizontal="center" vertical="center"/>
      <protection/>
    </xf>
    <xf numFmtId="184" fontId="27" fillId="0" borderId="12" xfId="50" applyNumberFormat="1" applyFont="1" applyBorder="1" applyAlignment="1">
      <alignment horizontal="center" vertical="center" wrapText="1"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1" xfId="50" applyFont="1" applyFill="1" applyBorder="1" applyAlignment="1">
      <alignment vertical="center"/>
      <protection/>
    </xf>
    <xf numFmtId="2" fontId="9" fillId="0" borderId="12" xfId="50" applyNumberFormat="1" applyFont="1" applyBorder="1" applyAlignment="1">
      <alignment horizontal="center" vertical="center"/>
      <protection/>
    </xf>
    <xf numFmtId="0" fontId="3" fillId="0" borderId="11" xfId="50" applyFont="1" applyFill="1" applyBorder="1" applyAlignment="1">
      <alignment vertical="center" wrapText="1"/>
      <protection/>
    </xf>
    <xf numFmtId="0" fontId="77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178" fontId="26" fillId="0" borderId="0" xfId="50" applyNumberFormat="1" applyFont="1" applyBorder="1" applyAlignment="1">
      <alignment horizontal="center" vertical="center"/>
      <protection/>
    </xf>
    <xf numFmtId="178" fontId="9" fillId="0" borderId="13" xfId="50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9" fillId="0" borderId="0" xfId="50" applyFont="1" applyAlignment="1">
      <alignment horizontal="center"/>
      <protection/>
    </xf>
    <xf numFmtId="1" fontId="9" fillId="0" borderId="12" xfId="50" applyNumberFormat="1" applyFont="1" applyBorder="1" applyAlignment="1">
      <alignment horizontal="center" vertical="center"/>
      <protection/>
    </xf>
    <xf numFmtId="0" fontId="28" fillId="0" borderId="12" xfId="55" applyFont="1" applyFill="1" applyBorder="1" applyAlignment="1">
      <alignment horizontal="center" vertical="center" wrapText="1"/>
      <protection/>
    </xf>
    <xf numFmtId="0" fontId="28" fillId="0" borderId="12" xfId="16" applyFont="1" applyFill="1" applyBorder="1" applyAlignment="1">
      <alignment horizontal="center" vertical="center" wrapText="1"/>
      <protection/>
    </xf>
    <xf numFmtId="0" fontId="28" fillId="0" borderId="13" xfId="16" applyNumberFormat="1" applyFont="1" applyFill="1" applyBorder="1" applyAlignment="1">
      <alignment horizontal="center" vertical="center" wrapText="1"/>
      <protection/>
    </xf>
    <xf numFmtId="182" fontId="5" fillId="0" borderId="12" xfId="0" applyNumberFormat="1" applyFont="1" applyBorder="1" applyAlignment="1">
      <alignment horizontal="center" vertical="center" wrapText="1"/>
    </xf>
    <xf numFmtId="178" fontId="5" fillId="0" borderId="12" xfId="0" applyNumberFormat="1" applyFont="1" applyBorder="1" applyAlignment="1">
      <alignment horizontal="center" vertical="center" wrapText="1"/>
    </xf>
    <xf numFmtId="179" fontId="5" fillId="0" borderId="12" xfId="0" applyNumberFormat="1" applyFont="1" applyBorder="1" applyAlignment="1">
      <alignment horizontal="center" vertical="center" wrapText="1"/>
    </xf>
    <xf numFmtId="0" fontId="28" fillId="0" borderId="12" xfId="16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vertical="center"/>
    </xf>
    <xf numFmtId="0" fontId="0" fillId="0" borderId="0" xfId="50" applyFont="1">
      <alignment/>
      <protection/>
    </xf>
    <xf numFmtId="178" fontId="27" fillId="0" borderId="13" xfId="50" applyNumberFormat="1" applyFont="1" applyBorder="1" applyAlignment="1">
      <alignment horizontal="center" vertical="center" wrapText="1"/>
      <protection/>
    </xf>
    <xf numFmtId="178" fontId="9" fillId="0" borderId="15" xfId="50" applyNumberFormat="1" applyFont="1" applyBorder="1" applyAlignment="1">
      <alignment horizontal="center" vertical="center"/>
      <protection/>
    </xf>
    <xf numFmtId="1" fontId="9" fillId="0" borderId="16" xfId="50" applyNumberFormat="1" applyFont="1" applyBorder="1" applyAlignment="1">
      <alignment horizontal="center" vertical="center"/>
      <protection/>
    </xf>
    <xf numFmtId="0" fontId="0" fillId="0" borderId="0" xfId="50" applyFont="1" applyAlignment="1">
      <alignment horizontal="center"/>
      <protection/>
    </xf>
    <xf numFmtId="178" fontId="0" fillId="0" borderId="0" xfId="50" applyNumberFormat="1" applyFont="1" applyAlignment="1">
      <alignment horizontal="center"/>
      <protection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76" fillId="34" borderId="0" xfId="0" applyFont="1" applyFill="1" applyBorder="1" applyAlignment="1">
      <alignment horizontal="right" vertical="center"/>
    </xf>
    <xf numFmtId="49" fontId="74" fillId="33" borderId="17" xfId="0" applyNumberFormat="1" applyFont="1" applyFill="1" applyBorder="1" applyAlignment="1">
      <alignment horizontal="left" vertical="center"/>
    </xf>
    <xf numFmtId="49" fontId="74" fillId="33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48" applyFont="1" applyBorder="1" applyAlignment="1" applyProtection="1">
      <alignment horizontal="center" vertical="center"/>
      <protection locked="0"/>
    </xf>
    <xf numFmtId="0" fontId="76" fillId="0" borderId="0" xfId="48" applyFont="1" applyFill="1" applyBorder="1" applyProtection="1">
      <alignment/>
      <protection locked="0"/>
    </xf>
    <xf numFmtId="0" fontId="77" fillId="0" borderId="11" xfId="48" applyFont="1" applyBorder="1" applyAlignment="1" applyProtection="1">
      <alignment horizontal="center" vertical="center"/>
      <protection locked="0"/>
    </xf>
    <xf numFmtId="0" fontId="77" fillId="0" borderId="12" xfId="48" applyFont="1" applyFill="1" applyBorder="1" applyAlignment="1" applyProtection="1">
      <alignment horizontal="center" vertical="center"/>
      <protection locked="0"/>
    </xf>
    <xf numFmtId="0" fontId="77" fillId="0" borderId="13" xfId="48" applyFont="1" applyFill="1" applyBorder="1" applyAlignment="1" applyProtection="1">
      <alignment horizontal="center" vertical="center"/>
      <protection locked="0"/>
    </xf>
    <xf numFmtId="182" fontId="77" fillId="0" borderId="18" xfId="48" applyNumberFormat="1" applyFont="1" applyBorder="1" applyAlignment="1" applyProtection="1">
      <alignment horizontal="left" vertical="center" wrapText="1"/>
      <protection locked="0"/>
    </xf>
    <xf numFmtId="182" fontId="74" fillId="0" borderId="0" xfId="48" applyNumberFormat="1" applyFont="1" applyBorder="1" applyAlignment="1" applyProtection="1">
      <alignment horizontal="center" vertical="center" wrapText="1"/>
      <protection locked="0"/>
    </xf>
    <xf numFmtId="182" fontId="5" fillId="0" borderId="19" xfId="48" applyNumberFormat="1" applyFont="1" applyBorder="1" applyAlignment="1" applyProtection="1">
      <alignment horizontal="right" vertical="center" wrapText="1"/>
      <protection locked="0"/>
    </xf>
    <xf numFmtId="182" fontId="5" fillId="0" borderId="0" xfId="48" applyNumberFormat="1" applyFont="1" applyBorder="1" applyAlignment="1" applyProtection="1">
      <alignment horizontal="right" vertical="center" wrapText="1"/>
      <protection locked="0"/>
    </xf>
    <xf numFmtId="0" fontId="74" fillId="33" borderId="0" xfId="0" applyFont="1" applyFill="1" applyBorder="1" applyAlignment="1">
      <alignment horizontal="center" vertical="center"/>
    </xf>
    <xf numFmtId="179" fontId="5" fillId="0" borderId="19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0" fontId="74" fillId="33" borderId="10" xfId="0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right" vertical="center"/>
    </xf>
    <xf numFmtId="193" fontId="24" fillId="0" borderId="0" xfId="0" applyNumberFormat="1" applyFont="1" applyAlignment="1">
      <alignment/>
    </xf>
    <xf numFmtId="179" fontId="0" fillId="0" borderId="0" xfId="0" applyNumberFormat="1" applyFont="1" applyAlignment="1">
      <alignment vertical="center"/>
    </xf>
    <xf numFmtId="178" fontId="24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vertical="center"/>
    </xf>
    <xf numFmtId="200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74" fillId="33" borderId="17" xfId="0" applyFont="1" applyFill="1" applyBorder="1" applyAlignment="1">
      <alignment horizontal="left" vertical="center"/>
    </xf>
    <xf numFmtId="0" fontId="74" fillId="33" borderId="20" xfId="0" applyFont="1" applyFill="1" applyBorder="1" applyAlignment="1">
      <alignment horizontal="left" vertical="center"/>
    </xf>
    <xf numFmtId="0" fontId="3" fillId="0" borderId="11" xfId="50" applyFont="1" applyBorder="1" applyAlignment="1">
      <alignment horizontal="left" vertical="center"/>
      <protection/>
    </xf>
    <xf numFmtId="0" fontId="3" fillId="0" borderId="11" xfId="50" applyFont="1" applyBorder="1" applyAlignment="1">
      <alignment vertical="center"/>
      <protection/>
    </xf>
    <xf numFmtId="0" fontId="3" fillId="0" borderId="11" xfId="50" applyFont="1" applyBorder="1" applyAlignment="1">
      <alignment vertical="center" wrapText="1"/>
      <protection/>
    </xf>
    <xf numFmtId="178" fontId="9" fillId="0" borderId="13" xfId="54" applyNumberFormat="1" applyFont="1" applyFill="1" applyBorder="1" applyAlignment="1">
      <alignment horizontal="center" vertical="center" shrinkToFit="1"/>
      <protection/>
    </xf>
    <xf numFmtId="2" fontId="9" fillId="0" borderId="16" xfId="50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9" fontId="2" fillId="0" borderId="21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78" fontId="0" fillId="0" borderId="13" xfId="0" applyNumberFormat="1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4" fillId="0" borderId="11" xfId="0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0" fontId="77" fillId="0" borderId="18" xfId="0" applyFont="1" applyBorder="1" applyAlignment="1">
      <alignment horizontal="left" vertical="center"/>
    </xf>
    <xf numFmtId="178" fontId="32" fillId="0" borderId="15" xfId="0" applyNumberFormat="1" applyFont="1" applyBorder="1" applyAlignment="1">
      <alignment horizontal="center" vertical="center"/>
    </xf>
    <xf numFmtId="0" fontId="74" fillId="0" borderId="17" xfId="0" applyFont="1" applyBorder="1" applyAlignment="1">
      <alignment vertical="center"/>
    </xf>
    <xf numFmtId="178" fontId="5" fillId="0" borderId="22" xfId="0" applyNumberFormat="1" applyFont="1" applyBorder="1" applyAlignment="1">
      <alignment horizontal="center" vertical="center"/>
    </xf>
    <xf numFmtId="0" fontId="74" fillId="0" borderId="20" xfId="0" applyFont="1" applyBorder="1" applyAlignment="1">
      <alignment vertical="center"/>
    </xf>
    <xf numFmtId="178" fontId="5" fillId="0" borderId="23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181" fontId="4" fillId="0" borderId="13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49" fontId="30" fillId="0" borderId="17" xfId="0" applyNumberFormat="1" applyFont="1" applyBorder="1" applyAlignment="1">
      <alignment horizontal="center" vertical="center"/>
    </xf>
    <xf numFmtId="49" fontId="30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76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178" fontId="32" fillId="0" borderId="22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82" fontId="32" fillId="0" borderId="15" xfId="0" applyNumberFormat="1" applyFont="1" applyFill="1" applyBorder="1" applyAlignment="1">
      <alignment horizontal="right" vertical="center" wrapText="1"/>
    </xf>
    <xf numFmtId="178" fontId="32" fillId="0" borderId="18" xfId="0" applyNumberFormat="1" applyFont="1" applyFill="1" applyBorder="1" applyAlignment="1">
      <alignment horizontal="right" vertical="center" wrapText="1"/>
    </xf>
    <xf numFmtId="182" fontId="32" fillId="0" borderId="14" xfId="0" applyNumberFormat="1" applyFont="1" applyFill="1" applyBorder="1" applyAlignment="1">
      <alignment horizontal="right" vertical="center" wrapText="1"/>
    </xf>
    <xf numFmtId="178" fontId="32" fillId="0" borderId="14" xfId="0" applyNumberFormat="1" applyFont="1" applyFill="1" applyBorder="1" applyAlignment="1">
      <alignment horizontal="right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82" fontId="32" fillId="0" borderId="22" xfId="0" applyNumberFormat="1" applyFont="1" applyFill="1" applyBorder="1" applyAlignment="1">
      <alignment horizontal="right" vertical="center" wrapText="1"/>
    </xf>
    <xf numFmtId="178" fontId="32" fillId="0" borderId="17" xfId="0" applyNumberFormat="1" applyFont="1" applyFill="1" applyBorder="1" applyAlignment="1">
      <alignment horizontal="right" vertical="center" wrapText="1"/>
    </xf>
    <xf numFmtId="182" fontId="32" fillId="0" borderId="0" xfId="0" applyNumberFormat="1" applyFont="1" applyFill="1" applyBorder="1" applyAlignment="1">
      <alignment horizontal="right" vertical="center" wrapText="1"/>
    </xf>
    <xf numFmtId="178" fontId="32" fillId="0" borderId="0" xfId="0" applyNumberFormat="1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center" vertical="center" wrapText="1"/>
    </xf>
    <xf numFmtId="182" fontId="32" fillId="0" borderId="23" xfId="0" applyNumberFormat="1" applyFont="1" applyFill="1" applyBorder="1" applyAlignment="1">
      <alignment horizontal="right" vertical="center" wrapText="1"/>
    </xf>
    <xf numFmtId="178" fontId="32" fillId="0" borderId="20" xfId="0" applyNumberFormat="1" applyFont="1" applyFill="1" applyBorder="1" applyAlignment="1">
      <alignment horizontal="right" vertical="center" wrapText="1"/>
    </xf>
    <xf numFmtId="182" fontId="32" fillId="0" borderId="10" xfId="0" applyNumberFormat="1" applyFont="1" applyFill="1" applyBorder="1" applyAlignment="1">
      <alignment horizontal="right" vertical="center" wrapText="1"/>
    </xf>
    <xf numFmtId="178" fontId="32" fillId="0" borderId="10" xfId="0" applyNumberFormat="1" applyFont="1" applyFill="1" applyBorder="1" applyAlignment="1">
      <alignment horizontal="right" vertical="center" wrapText="1"/>
    </xf>
    <xf numFmtId="0" fontId="77" fillId="33" borderId="21" xfId="0" applyFont="1" applyFill="1" applyBorder="1" applyAlignment="1">
      <alignment horizontal="center" vertical="center"/>
    </xf>
    <xf numFmtId="0" fontId="77" fillId="33" borderId="13" xfId="0" applyFont="1" applyFill="1" applyBorder="1" applyAlignment="1">
      <alignment horizontal="center" vertical="center" wrapText="1"/>
    </xf>
    <xf numFmtId="49" fontId="77" fillId="33" borderId="14" xfId="0" applyNumberFormat="1" applyFont="1" applyFill="1" applyBorder="1" applyAlignment="1">
      <alignment horizontal="left" vertical="center"/>
    </xf>
    <xf numFmtId="184" fontId="5" fillId="33" borderId="22" xfId="0" applyNumberFormat="1" applyFont="1" applyFill="1" applyBorder="1" applyAlignment="1">
      <alignment horizontal="right" vertical="center"/>
    </xf>
    <xf numFmtId="49" fontId="74" fillId="33" borderId="0" xfId="0" applyNumberFormat="1" applyFont="1" applyFill="1" applyBorder="1" applyAlignment="1">
      <alignment horizontal="left" vertical="center"/>
    </xf>
    <xf numFmtId="184" fontId="5" fillId="33" borderId="0" xfId="0" applyNumberFormat="1" applyFont="1" applyFill="1" applyBorder="1" applyAlignment="1">
      <alignment horizontal="right" vertical="center"/>
    </xf>
    <xf numFmtId="178" fontId="74" fillId="33" borderId="0" xfId="0" applyNumberFormat="1" applyFont="1" applyFill="1" applyBorder="1" applyAlignment="1">
      <alignment horizontal="right" vertical="center"/>
    </xf>
    <xf numFmtId="49" fontId="74" fillId="33" borderId="20" xfId="0" applyNumberFormat="1" applyFont="1" applyFill="1" applyBorder="1" applyAlignment="1">
      <alignment horizontal="left" vertical="center"/>
    </xf>
    <xf numFmtId="178" fontId="74" fillId="33" borderId="10" xfId="0" applyNumberFormat="1" applyFont="1" applyFill="1" applyBorder="1" applyAlignment="1">
      <alignment horizontal="right" vertical="center"/>
    </xf>
    <xf numFmtId="0" fontId="76" fillId="0" borderId="0" xfId="0" applyFont="1" applyAlignment="1">
      <alignment/>
    </xf>
    <xf numFmtId="0" fontId="77" fillId="33" borderId="11" xfId="0" applyFont="1" applyFill="1" applyBorder="1" applyAlignment="1">
      <alignment horizontal="center" vertical="center"/>
    </xf>
    <xf numFmtId="0" fontId="77" fillId="33" borderId="12" xfId="0" applyFont="1" applyFill="1" applyBorder="1" applyAlignment="1">
      <alignment horizontal="center" vertical="center"/>
    </xf>
    <xf numFmtId="0" fontId="77" fillId="33" borderId="21" xfId="0" applyFont="1" applyFill="1" applyBorder="1" applyAlignment="1">
      <alignment horizontal="center" vertical="center" wrapText="1"/>
    </xf>
    <xf numFmtId="0" fontId="77" fillId="0" borderId="18" xfId="0" applyFont="1" applyBorder="1" applyAlignment="1">
      <alignment vertical="center"/>
    </xf>
    <xf numFmtId="0" fontId="77" fillId="0" borderId="15" xfId="0" applyFont="1" applyBorder="1" applyAlignment="1">
      <alignment horizontal="center" vertical="center"/>
    </xf>
    <xf numFmtId="2" fontId="0" fillId="0" borderId="19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74" fillId="0" borderId="22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7" fillId="0" borderId="17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2" fontId="0" fillId="0" borderId="24" xfId="0" applyNumberFormat="1" applyFont="1" applyBorder="1" applyAlignment="1">
      <alignment/>
    </xf>
    <xf numFmtId="184" fontId="0" fillId="0" borderId="23" xfId="0" applyNumberFormat="1" applyFont="1" applyBorder="1" applyAlignment="1">
      <alignment/>
    </xf>
    <xf numFmtId="182" fontId="77" fillId="0" borderId="14" xfId="48" applyNumberFormat="1" applyFont="1" applyBorder="1" applyAlignment="1" applyProtection="1">
      <alignment horizontal="center" vertical="center" wrapText="1"/>
      <protection locked="0"/>
    </xf>
    <xf numFmtId="179" fontId="32" fillId="0" borderId="16" xfId="48" applyNumberFormat="1" applyFont="1" applyFill="1" applyBorder="1" applyAlignment="1" applyProtection="1">
      <alignment horizontal="right" vertical="center"/>
      <protection/>
    </xf>
    <xf numFmtId="178" fontId="32" fillId="0" borderId="14" xfId="48" applyNumberFormat="1" applyFont="1" applyFill="1" applyBorder="1" applyAlignment="1" applyProtection="1">
      <alignment horizontal="right" vertical="center"/>
      <protection/>
    </xf>
    <xf numFmtId="182" fontId="74" fillId="0" borderId="17" xfId="48" applyNumberFormat="1" applyFont="1" applyBorder="1" applyAlignment="1" applyProtection="1">
      <alignment vertical="center" wrapText="1"/>
      <protection locked="0"/>
    </xf>
    <xf numFmtId="179" fontId="5" fillId="0" borderId="19" xfId="48" applyNumberFormat="1" applyFont="1" applyFill="1" applyBorder="1" applyAlignment="1" applyProtection="1">
      <alignment horizontal="right" vertical="center"/>
      <protection/>
    </xf>
    <xf numFmtId="178" fontId="5" fillId="0" borderId="0" xfId="48" applyNumberFormat="1" applyFont="1" applyFill="1" applyBorder="1" applyAlignment="1" applyProtection="1">
      <alignment horizontal="right" vertical="center"/>
      <protection/>
    </xf>
    <xf numFmtId="182" fontId="74" fillId="0" borderId="17" xfId="48" applyNumberFormat="1" applyFont="1" applyBorder="1" applyAlignment="1" applyProtection="1">
      <alignment horizontal="center" vertical="center" wrapText="1"/>
      <protection locked="0"/>
    </xf>
    <xf numFmtId="182" fontId="74" fillId="0" borderId="20" xfId="48" applyNumberFormat="1" applyFont="1" applyBorder="1" applyAlignment="1" applyProtection="1">
      <alignment horizontal="center" vertical="center" wrapText="1"/>
      <protection locked="0"/>
    </xf>
    <xf numFmtId="182" fontId="74" fillId="0" borderId="10" xfId="48" applyNumberFormat="1" applyFont="1" applyBorder="1" applyAlignment="1" applyProtection="1">
      <alignment horizontal="center" vertical="center" wrapText="1"/>
      <protection locked="0"/>
    </xf>
    <xf numFmtId="179" fontId="5" fillId="0" borderId="24" xfId="48" applyNumberFormat="1" applyFont="1" applyFill="1" applyBorder="1" applyAlignment="1" applyProtection="1">
      <alignment horizontal="right" vertical="center"/>
      <protection/>
    </xf>
    <xf numFmtId="178" fontId="5" fillId="0" borderId="10" xfId="48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0" fontId="77" fillId="34" borderId="25" xfId="0" applyFont="1" applyFill="1" applyBorder="1" applyAlignment="1">
      <alignment horizontal="center" vertical="center" wrapText="1"/>
    </xf>
    <xf numFmtId="0" fontId="74" fillId="34" borderId="26" xfId="0" applyFont="1" applyFill="1" applyBorder="1" applyAlignment="1">
      <alignment horizontal="left" vertical="center" wrapText="1"/>
    </xf>
    <xf numFmtId="2" fontId="5" fillId="34" borderId="27" xfId="0" applyNumberFormat="1" applyFont="1" applyFill="1" applyBorder="1" applyAlignment="1">
      <alignment horizontal="right" vertical="center" wrapText="1"/>
    </xf>
    <xf numFmtId="184" fontId="5" fillId="34" borderId="14" xfId="0" applyNumberFormat="1" applyFont="1" applyFill="1" applyBorder="1" applyAlignment="1">
      <alignment horizontal="right" vertical="center" wrapText="1"/>
    </xf>
    <xf numFmtId="2" fontId="5" fillId="34" borderId="28" xfId="0" applyNumberFormat="1" applyFont="1" applyFill="1" applyBorder="1" applyAlignment="1">
      <alignment horizontal="right" vertical="center" wrapText="1"/>
    </xf>
    <xf numFmtId="184" fontId="5" fillId="34" borderId="0" xfId="0" applyNumberFormat="1" applyFont="1" applyFill="1" applyBorder="1" applyAlignment="1">
      <alignment horizontal="right" vertical="center" wrapText="1"/>
    </xf>
    <xf numFmtId="0" fontId="74" fillId="34" borderId="29" xfId="0" applyFont="1" applyFill="1" applyBorder="1" applyAlignment="1">
      <alignment horizontal="left" vertical="center" wrapText="1"/>
    </xf>
    <xf numFmtId="2" fontId="5" fillId="34" borderId="30" xfId="0" applyNumberFormat="1" applyFont="1" applyFill="1" applyBorder="1" applyAlignment="1">
      <alignment horizontal="right" vertical="center" wrapText="1"/>
    </xf>
    <xf numFmtId="184" fontId="5" fillId="34" borderId="31" xfId="0" applyNumberFormat="1" applyFont="1" applyFill="1" applyBorder="1" applyAlignment="1">
      <alignment horizontal="right" vertical="center" wrapText="1"/>
    </xf>
    <xf numFmtId="0" fontId="36" fillId="0" borderId="12" xfId="0" applyFont="1" applyBorder="1" applyAlignment="1">
      <alignment horizontal="center" vertical="center"/>
    </xf>
    <xf numFmtId="181" fontId="36" fillId="0" borderId="12" xfId="0" applyNumberFormat="1" applyFont="1" applyBorder="1" applyAlignment="1">
      <alignment horizontal="center" vertical="center"/>
    </xf>
    <xf numFmtId="178" fontId="36" fillId="0" borderId="12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vertical="center"/>
    </xf>
    <xf numFmtId="181" fontId="0" fillId="0" borderId="12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81" fontId="0" fillId="0" borderId="16" xfId="0" applyNumberFormat="1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202" fontId="0" fillId="0" borderId="12" xfId="0" applyNumberFormat="1" applyFont="1" applyBorder="1" applyAlignment="1">
      <alignment horizontal="center" vertical="center"/>
    </xf>
    <xf numFmtId="180" fontId="77" fillId="33" borderId="13" xfId="0" applyNumberFormat="1" applyFont="1" applyFill="1" applyBorder="1" applyAlignment="1">
      <alignment horizontal="center" vertical="center" wrapText="1"/>
    </xf>
    <xf numFmtId="0" fontId="77" fillId="33" borderId="17" xfId="0" applyFont="1" applyFill="1" applyBorder="1" applyAlignment="1">
      <alignment vertical="center"/>
    </xf>
    <xf numFmtId="2" fontId="32" fillId="33" borderId="15" xfId="0" applyNumberFormat="1" applyFont="1" applyFill="1" applyBorder="1" applyAlignment="1">
      <alignment horizontal="right" vertical="center"/>
    </xf>
    <xf numFmtId="2" fontId="32" fillId="33" borderId="14" xfId="0" applyNumberFormat="1" applyFont="1" applyFill="1" applyBorder="1" applyAlignment="1">
      <alignment horizontal="right" vertical="center"/>
    </xf>
    <xf numFmtId="178" fontId="32" fillId="33" borderId="14" xfId="0" applyNumberFormat="1" applyFont="1" applyFill="1" applyBorder="1" applyAlignment="1">
      <alignment horizontal="right" vertical="center"/>
    </xf>
    <xf numFmtId="0" fontId="74" fillId="33" borderId="17" xfId="0" applyFont="1" applyFill="1" applyBorder="1" applyAlignment="1">
      <alignment vertical="center"/>
    </xf>
    <xf numFmtId="2" fontId="5" fillId="33" borderId="22" xfId="0" applyNumberFormat="1" applyFont="1" applyFill="1" applyBorder="1" applyAlignment="1">
      <alignment horizontal="right" vertical="center"/>
    </xf>
    <xf numFmtId="2" fontId="5" fillId="33" borderId="0" xfId="0" applyNumberFormat="1" applyFont="1" applyFill="1" applyBorder="1" applyAlignment="1">
      <alignment horizontal="right" vertical="center"/>
    </xf>
    <xf numFmtId="178" fontId="5" fillId="33" borderId="0" xfId="0" applyNumberFormat="1" applyFont="1" applyFill="1" applyBorder="1" applyAlignment="1">
      <alignment horizontal="right" vertical="center"/>
    </xf>
    <xf numFmtId="0" fontId="74" fillId="0" borderId="17" xfId="0" applyFont="1" applyFill="1" applyBorder="1" applyAlignment="1">
      <alignment vertical="center"/>
    </xf>
    <xf numFmtId="0" fontId="77" fillId="33" borderId="20" xfId="0" applyFont="1" applyFill="1" applyBorder="1" applyAlignment="1">
      <alignment vertical="center"/>
    </xf>
    <xf numFmtId="2" fontId="5" fillId="33" borderId="23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178" fontId="5" fillId="33" borderId="10" xfId="0" applyNumberFormat="1" applyFont="1" applyFill="1" applyBorder="1" applyAlignment="1">
      <alignment horizontal="right" vertical="center"/>
    </xf>
    <xf numFmtId="185" fontId="77" fillId="33" borderId="12" xfId="0" applyNumberFormat="1" applyFont="1" applyFill="1" applyBorder="1" applyAlignment="1">
      <alignment horizontal="center" vertical="center"/>
    </xf>
    <xf numFmtId="185" fontId="77" fillId="33" borderId="11" xfId="0" applyNumberFormat="1" applyFont="1" applyFill="1" applyBorder="1" applyAlignment="1">
      <alignment horizontal="center" vertical="center"/>
    </xf>
    <xf numFmtId="180" fontId="77" fillId="33" borderId="13" xfId="0" applyNumberFormat="1" applyFont="1" applyFill="1" applyBorder="1" applyAlignment="1">
      <alignment horizontal="center" vertical="center"/>
    </xf>
    <xf numFmtId="0" fontId="77" fillId="33" borderId="18" xfId="0" applyFont="1" applyFill="1" applyBorder="1" applyAlignment="1">
      <alignment vertical="center"/>
    </xf>
    <xf numFmtId="2" fontId="32" fillId="33" borderId="22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178" fontId="32" fillId="33" borderId="0" xfId="0" applyNumberFormat="1" applyFont="1" applyFill="1" applyBorder="1" applyAlignment="1">
      <alignment horizontal="right" vertical="center"/>
    </xf>
    <xf numFmtId="0" fontId="74" fillId="33" borderId="20" xfId="0" applyFont="1" applyFill="1" applyBorder="1" applyAlignment="1">
      <alignment vertical="center"/>
    </xf>
    <xf numFmtId="0" fontId="77" fillId="33" borderId="11" xfId="0" applyFont="1" applyFill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182" fontId="77" fillId="0" borderId="12" xfId="0" applyNumberFormat="1" applyFont="1" applyBorder="1" applyAlignment="1">
      <alignment horizontal="center" vertical="center" wrapText="1"/>
    </xf>
    <xf numFmtId="182" fontId="77" fillId="0" borderId="13" xfId="0" applyNumberFormat="1" applyFont="1" applyBorder="1" applyAlignment="1">
      <alignment horizontal="center" vertical="center" wrapText="1"/>
    </xf>
    <xf numFmtId="0" fontId="77" fillId="33" borderId="17" xfId="0" applyFont="1" applyFill="1" applyBorder="1" applyAlignment="1">
      <alignment horizontal="left" vertical="center"/>
    </xf>
    <xf numFmtId="178" fontId="32" fillId="0" borderId="15" xfId="0" applyNumberFormat="1" applyFont="1" applyBorder="1" applyAlignment="1">
      <alignment horizontal="right" vertical="center"/>
    </xf>
    <xf numFmtId="178" fontId="32" fillId="0" borderId="16" xfId="0" applyNumberFormat="1" applyFont="1" applyBorder="1" applyAlignment="1">
      <alignment horizontal="right" vertical="center"/>
    </xf>
    <xf numFmtId="178" fontId="32" fillId="0" borderId="14" xfId="0" applyNumberFormat="1" applyFont="1" applyBorder="1" applyAlignment="1">
      <alignment horizontal="right" vertical="center"/>
    </xf>
    <xf numFmtId="178" fontId="32" fillId="0" borderId="22" xfId="0" applyNumberFormat="1" applyFont="1" applyBorder="1" applyAlignment="1">
      <alignment horizontal="right" vertical="center"/>
    </xf>
    <xf numFmtId="178" fontId="32" fillId="0" borderId="19" xfId="0" applyNumberFormat="1" applyFont="1" applyBorder="1" applyAlignment="1">
      <alignment horizontal="right" vertical="center"/>
    </xf>
    <xf numFmtId="178" fontId="32" fillId="0" borderId="0" xfId="0" applyNumberFormat="1" applyFont="1" applyBorder="1" applyAlignment="1">
      <alignment horizontal="right" vertical="center"/>
    </xf>
    <xf numFmtId="178" fontId="5" fillId="0" borderId="22" xfId="0" applyNumberFormat="1" applyFont="1" applyBorder="1" applyAlignment="1">
      <alignment horizontal="right" vertical="center"/>
    </xf>
    <xf numFmtId="178" fontId="5" fillId="0" borderId="19" xfId="0" applyNumberFormat="1" applyFont="1" applyBorder="1" applyAlignment="1">
      <alignment horizontal="right" vertical="center"/>
    </xf>
    <xf numFmtId="0" fontId="77" fillId="33" borderId="20" xfId="0" applyFont="1" applyFill="1" applyBorder="1" applyAlignment="1">
      <alignment horizontal="left" vertical="center"/>
    </xf>
    <xf numFmtId="178" fontId="5" fillId="0" borderId="23" xfId="0" applyNumberFormat="1" applyFont="1" applyBorder="1" applyAlignment="1">
      <alignment horizontal="right" vertical="center"/>
    </xf>
    <xf numFmtId="178" fontId="5" fillId="0" borderId="24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184" fontId="0" fillId="0" borderId="13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78" fillId="0" borderId="32" xfId="0" applyFont="1" applyBorder="1" applyAlignment="1">
      <alignment horizontal="center" vertical="center"/>
    </xf>
    <xf numFmtId="179" fontId="0" fillId="0" borderId="16" xfId="0" applyNumberFormat="1" applyFont="1" applyBorder="1" applyAlignment="1">
      <alignment horizontal="right" vertical="center"/>
    </xf>
    <xf numFmtId="178" fontId="0" fillId="0" borderId="33" xfId="0" applyNumberFormat="1" applyFont="1" applyBorder="1" applyAlignment="1">
      <alignment horizontal="center" vertical="center"/>
    </xf>
    <xf numFmtId="184" fontId="0" fillId="0" borderId="34" xfId="0" applyNumberFormat="1" applyFont="1" applyBorder="1" applyAlignment="1">
      <alignment horizontal="center" vertical="center"/>
    </xf>
    <xf numFmtId="0" fontId="78" fillId="0" borderId="35" xfId="0" applyFont="1" applyBorder="1" applyAlignment="1">
      <alignment vertical="center"/>
    </xf>
    <xf numFmtId="179" fontId="0" fillId="0" borderId="36" xfId="0" applyNumberFormat="1" applyFont="1" applyBorder="1" applyAlignment="1">
      <alignment horizontal="right" vertical="center"/>
    </xf>
    <xf numFmtId="182" fontId="0" fillId="0" borderId="36" xfId="0" applyNumberFormat="1" applyFont="1" applyBorder="1" applyAlignment="1">
      <alignment horizontal="center" vertical="center"/>
    </xf>
    <xf numFmtId="178" fontId="0" fillId="0" borderId="36" xfId="0" applyNumberFormat="1" applyFont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/>
    </xf>
    <xf numFmtId="0" fontId="78" fillId="0" borderId="21" xfId="0" applyFont="1" applyBorder="1" applyAlignment="1">
      <alignment vertical="center"/>
    </xf>
    <xf numFmtId="179" fontId="0" fillId="0" borderId="12" xfId="0" applyNumberFormat="1" applyFont="1" applyBorder="1" applyAlignment="1">
      <alignment horizontal="right" vertical="center"/>
    </xf>
    <xf numFmtId="182" fontId="0" fillId="0" borderId="12" xfId="0" applyNumberFormat="1" applyFont="1" applyBorder="1" applyAlignment="1">
      <alignment horizontal="center" vertical="center"/>
    </xf>
    <xf numFmtId="178" fontId="0" fillId="34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78" fillId="0" borderId="14" xfId="0" applyFont="1" applyBorder="1" applyAlignment="1">
      <alignment vertical="center"/>
    </xf>
    <xf numFmtId="182" fontId="0" fillId="0" borderId="16" xfId="0" applyNumberFormat="1" applyFont="1" applyBorder="1" applyAlignment="1">
      <alignment horizontal="center" vertical="center"/>
    </xf>
    <xf numFmtId="178" fontId="0" fillId="34" borderId="16" xfId="0" applyNumberFormat="1" applyFont="1" applyFill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vertical="center"/>
    </xf>
    <xf numFmtId="179" fontId="0" fillId="0" borderId="24" xfId="0" applyNumberFormat="1" applyFont="1" applyBorder="1" applyAlignment="1">
      <alignment horizontal="right" vertical="center"/>
    </xf>
    <xf numFmtId="182" fontId="0" fillId="0" borderId="24" xfId="0" applyNumberFormat="1" applyFont="1" applyBorder="1" applyAlignment="1">
      <alignment horizontal="center" vertical="center"/>
    </xf>
    <xf numFmtId="178" fontId="0" fillId="0" borderId="24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78" fontId="0" fillId="0" borderId="3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178" fontId="77" fillId="0" borderId="12" xfId="0" applyNumberFormat="1" applyFont="1" applyFill="1" applyBorder="1" applyAlignment="1">
      <alignment horizontal="center" vertical="center" wrapText="1"/>
    </xf>
    <xf numFmtId="178" fontId="77" fillId="0" borderId="24" xfId="0" applyNumberFormat="1" applyFont="1" applyFill="1" applyBorder="1" applyAlignment="1">
      <alignment horizontal="center" vertical="center" wrapText="1"/>
    </xf>
    <xf numFmtId="179" fontId="77" fillId="0" borderId="12" xfId="0" applyNumberFormat="1" applyFont="1" applyBorder="1" applyAlignment="1">
      <alignment horizontal="center" vertical="center" wrapText="1"/>
    </xf>
    <xf numFmtId="178" fontId="77" fillId="0" borderId="13" xfId="0" applyNumberFormat="1" applyFont="1" applyFill="1" applyBorder="1" applyAlignment="1">
      <alignment horizontal="center" vertical="center" wrapText="1"/>
    </xf>
    <xf numFmtId="178" fontId="32" fillId="0" borderId="12" xfId="0" applyNumberFormat="1" applyFont="1" applyBorder="1" applyAlignment="1">
      <alignment horizontal="center" vertical="center" wrapText="1"/>
    </xf>
    <xf numFmtId="179" fontId="32" fillId="0" borderId="12" xfId="0" applyNumberFormat="1" applyFont="1" applyBorder="1" applyAlignment="1">
      <alignment horizontal="center" vertical="center" wrapText="1"/>
    </xf>
    <xf numFmtId="178" fontId="32" fillId="0" borderId="13" xfId="0" applyNumberFormat="1" applyFont="1" applyBorder="1" applyAlignment="1">
      <alignment horizontal="center" vertical="center" wrapText="1"/>
    </xf>
    <xf numFmtId="182" fontId="32" fillId="0" borderId="12" xfId="0" applyNumberFormat="1" applyFont="1" applyBorder="1" applyAlignment="1">
      <alignment horizontal="center" vertical="center" wrapText="1"/>
    </xf>
    <xf numFmtId="182" fontId="38" fillId="0" borderId="12" xfId="54" applyNumberFormat="1" applyFont="1" applyFill="1" applyBorder="1" applyAlignment="1">
      <alignment horizontal="center" vertical="center"/>
      <protection/>
    </xf>
    <xf numFmtId="182" fontId="39" fillId="0" borderId="12" xfId="54" applyNumberFormat="1" applyFont="1" applyFill="1" applyBorder="1" applyAlignment="1">
      <alignment horizontal="center" vertical="center"/>
      <protection/>
    </xf>
    <xf numFmtId="182" fontId="38" fillId="0" borderId="13" xfId="54" applyNumberFormat="1" applyFont="1" applyFill="1" applyBorder="1" applyAlignment="1">
      <alignment horizontal="center" vertical="center"/>
      <protection/>
    </xf>
    <xf numFmtId="179" fontId="0" fillId="0" borderId="36" xfId="0" applyNumberFormat="1" applyFont="1" applyBorder="1" applyAlignment="1">
      <alignment horizontal="center" vertical="center"/>
    </xf>
    <xf numFmtId="0" fontId="78" fillId="0" borderId="12" xfId="0" applyFont="1" applyBorder="1" applyAlignment="1">
      <alignment vertical="center"/>
    </xf>
    <xf numFmtId="1" fontId="0" fillId="0" borderId="12" xfId="0" applyNumberFormat="1" applyFont="1" applyBorder="1" applyAlignment="1">
      <alignment horizontal="center" vertical="center"/>
    </xf>
    <xf numFmtId="179" fontId="0" fillId="0" borderId="16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182" fontId="0" fillId="0" borderId="15" xfId="0" applyNumberFormat="1" applyFont="1" applyBorder="1" applyAlignment="1">
      <alignment horizontal="center" vertical="center"/>
    </xf>
    <xf numFmtId="179" fontId="0" fillId="0" borderId="24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178" fontId="0" fillId="0" borderId="19" xfId="0" applyNumberFormat="1" applyFont="1" applyBorder="1" applyAlignment="1">
      <alignment horizontal="center" vertical="center"/>
    </xf>
    <xf numFmtId="182" fontId="0" fillId="0" borderId="19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182" fontId="0" fillId="0" borderId="22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182" fontId="0" fillId="0" borderId="23" xfId="0" applyNumberFormat="1" applyFont="1" applyBorder="1" applyAlignment="1">
      <alignment horizontal="center" vertical="center"/>
    </xf>
    <xf numFmtId="179" fontId="79" fillId="0" borderId="19" xfId="0" applyNumberFormat="1" applyFont="1" applyBorder="1" applyAlignment="1">
      <alignment horizontal="right" vertical="center"/>
    </xf>
    <xf numFmtId="178" fontId="79" fillId="0" borderId="0" xfId="0" applyNumberFormat="1" applyFont="1" applyBorder="1" applyAlignment="1">
      <alignment horizontal="right" vertical="center"/>
    </xf>
    <xf numFmtId="179" fontId="79" fillId="0" borderId="24" xfId="0" applyNumberFormat="1" applyFont="1" applyBorder="1" applyAlignment="1">
      <alignment horizontal="right" vertical="center"/>
    </xf>
    <xf numFmtId="178" fontId="79" fillId="0" borderId="10" xfId="0" applyNumberFormat="1" applyFont="1" applyBorder="1" applyAlignment="1">
      <alignment horizontal="right" vertical="center"/>
    </xf>
    <xf numFmtId="0" fontId="14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81" fontId="21" fillId="0" borderId="16" xfId="0" applyNumberFormat="1" applyFont="1" applyBorder="1" applyAlignment="1">
      <alignment horizontal="center" vertical="center"/>
    </xf>
    <xf numFmtId="198" fontId="21" fillId="0" borderId="19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178" fontId="77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0" xfId="50" applyFont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1" fillId="0" borderId="14" xfId="0" applyFont="1" applyFill="1" applyBorder="1" applyAlignment="1">
      <alignment horizontal="left"/>
    </xf>
    <xf numFmtId="0" fontId="3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48" applyFont="1" applyBorder="1" applyAlignment="1" applyProtection="1">
      <alignment horizontal="center" vertical="center"/>
      <protection locked="0"/>
    </xf>
    <xf numFmtId="0" fontId="29" fillId="0" borderId="0" xfId="48" applyFont="1" applyBorder="1" applyAlignment="1" applyProtection="1">
      <alignment horizontal="center" vertical="center"/>
      <protection locked="0"/>
    </xf>
    <xf numFmtId="0" fontId="74" fillId="0" borderId="0" xfId="48" applyFont="1" applyBorder="1" applyAlignment="1" applyProtection="1">
      <alignment/>
      <protection locked="0"/>
    </xf>
    <xf numFmtId="0" fontId="76" fillId="0" borderId="1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201" fontId="35" fillId="0" borderId="12" xfId="0" applyNumberFormat="1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76" fillId="33" borderId="10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77" fillId="0" borderId="13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178" fontId="77" fillId="0" borderId="12" xfId="0" applyNumberFormat="1" applyFont="1" applyFill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179" fontId="28" fillId="0" borderId="12" xfId="55" applyNumberFormat="1" applyFont="1" applyFill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center" vertical="center" wrapText="1"/>
    </xf>
    <xf numFmtId="178" fontId="13" fillId="0" borderId="21" xfId="0" applyNumberFormat="1" applyFont="1" applyBorder="1" applyAlignment="1">
      <alignment horizontal="center" vertical="center" wrapText="1"/>
    </xf>
    <xf numFmtId="178" fontId="13" fillId="0" borderId="1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8" fontId="0" fillId="0" borderId="14" xfId="0" applyNumberFormat="1" applyFont="1" applyBorder="1" applyAlignment="1">
      <alignment horizontal="center" vertical="center"/>
    </xf>
    <xf numFmtId="182" fontId="5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</cellXfs>
  <cellStyles count="65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2" xfId="46"/>
    <cellStyle name="常规 16" xfId="47"/>
    <cellStyle name="常规 2" xfId="48"/>
    <cellStyle name="常规 2 2" xfId="49"/>
    <cellStyle name="常规 3" xfId="50"/>
    <cellStyle name="常规 3 2 3 2" xfId="51"/>
    <cellStyle name="常规 3 3 2 2" xfId="52"/>
    <cellStyle name="常规 3 3 2 2 2" xfId="53"/>
    <cellStyle name="常规_复件 月报-2005-01 2 2 2" xfId="54"/>
    <cellStyle name="常规_湖南月报-200811（定） 2 2 2 2 2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4180;&#20135;&#19994;&#25237;&#36164;&#24635;&#37327;&#21450;&#22686;&#36895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23457;&#31614;2020&#24180;&#31038;&#38646;&#24635;&#37327;&#21450;&#22686;&#36895;&#34920;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5130;&#33267;2020&#24180;6&#26376;30&#26085;&#20840;&#24066;&#24066;&#22330;&#20027;&#20307;&#21457;&#23637;&#24773;&#20917;&#19968;&#35272;&#34920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GD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1">
        <row r="3">
          <cell r="B3">
            <v>1607365</v>
          </cell>
          <cell r="C3">
            <v>-7.350236298355554</v>
          </cell>
          <cell r="D3">
            <v>677227</v>
          </cell>
          <cell r="E3">
            <v>-9.087162496862078</v>
          </cell>
        </row>
        <row r="7">
          <cell r="B7">
            <v>10138</v>
          </cell>
          <cell r="C7">
            <v>-18.24193548387096</v>
          </cell>
          <cell r="D7">
            <v>5777</v>
          </cell>
          <cell r="E7">
            <v>-17.10431912756492</v>
          </cell>
        </row>
        <row r="8">
          <cell r="B8">
            <v>160239</v>
          </cell>
          <cell r="C8">
            <v>-12.299684749770137</v>
          </cell>
          <cell r="D8">
            <v>35830</v>
          </cell>
          <cell r="E8">
            <v>-20.329975763235723</v>
          </cell>
        </row>
        <row r="9">
          <cell r="B9">
            <v>22815</v>
          </cell>
          <cell r="C9">
            <v>-30.45903438185809</v>
          </cell>
          <cell r="D9">
            <v>7213</v>
          </cell>
          <cell r="E9">
            <v>-37.27280633098531</v>
          </cell>
        </row>
        <row r="10">
          <cell r="B10">
            <v>49922</v>
          </cell>
          <cell r="C10">
            <v>12.611941981908828</v>
          </cell>
          <cell r="D10">
            <v>21368</v>
          </cell>
          <cell r="E10">
            <v>4.30537928341306</v>
          </cell>
        </row>
        <row r="11">
          <cell r="B11">
            <v>119648</v>
          </cell>
          <cell r="C11">
            <v>-21.376799689838947</v>
          </cell>
          <cell r="D11">
            <v>41166</v>
          </cell>
          <cell r="E11">
            <v>-25.98173187571922</v>
          </cell>
        </row>
        <row r="12">
          <cell r="B12">
            <v>47117</v>
          </cell>
          <cell r="C12">
            <v>-13.932120415022652</v>
          </cell>
          <cell r="D12">
            <v>18091</v>
          </cell>
          <cell r="E12">
            <v>13.012243878060971</v>
          </cell>
        </row>
        <row r="13">
          <cell r="B13">
            <v>21495</v>
          </cell>
          <cell r="C13">
            <v>-17.823144856061475</v>
          </cell>
          <cell r="D13">
            <v>13179</v>
          </cell>
          <cell r="E13">
            <v>-12.992671816201224</v>
          </cell>
        </row>
        <row r="15">
          <cell r="B15">
            <v>66217</v>
          </cell>
          <cell r="C15">
            <v>-28.263601499360817</v>
          </cell>
          <cell r="D15">
            <v>40369</v>
          </cell>
          <cell r="E15">
            <v>-19.91548960482463</v>
          </cell>
        </row>
        <row r="16">
          <cell r="B16">
            <v>106473</v>
          </cell>
          <cell r="C16">
            <v>12.605495272542669</v>
          </cell>
          <cell r="D16">
            <v>64474</v>
          </cell>
          <cell r="E16">
            <v>18.71915739854164</v>
          </cell>
        </row>
        <row r="17">
          <cell r="B17">
            <v>145223</v>
          </cell>
          <cell r="C17">
            <v>64.81824062829838</v>
          </cell>
          <cell r="D17">
            <v>114103</v>
          </cell>
          <cell r="E17">
            <v>93.12977099236642</v>
          </cell>
        </row>
        <row r="18">
          <cell r="B18">
            <v>57641</v>
          </cell>
          <cell r="C18">
            <v>-5.201960397342276</v>
          </cell>
          <cell r="D18">
            <v>30386</v>
          </cell>
          <cell r="E18">
            <v>-7.42185119736763</v>
          </cell>
        </row>
        <row r="19">
          <cell r="B19">
            <v>44952</v>
          </cell>
          <cell r="C19">
            <v>-23.312349659655055</v>
          </cell>
          <cell r="D19">
            <v>27236</v>
          </cell>
          <cell r="E19">
            <v>-18.848697932185203</v>
          </cell>
        </row>
        <row r="20">
          <cell r="B20">
            <v>61660</v>
          </cell>
          <cell r="C20">
            <v>-16.400021693150393</v>
          </cell>
          <cell r="D20">
            <v>31731</v>
          </cell>
          <cell r="E20">
            <v>-30.301366252251455</v>
          </cell>
        </row>
      </sheetData>
      <sheetData sheetId="2">
        <row r="6">
          <cell r="B6">
            <v>338454</v>
          </cell>
          <cell r="C6">
            <v>1607365</v>
          </cell>
          <cell r="E6">
            <v>-7.350236298355567</v>
          </cell>
        </row>
        <row r="7">
          <cell r="B7">
            <v>269395</v>
          </cell>
          <cell r="C7">
            <v>1351374</v>
          </cell>
          <cell r="E7">
            <v>-7.733178937852861</v>
          </cell>
        </row>
        <row r="8">
          <cell r="B8">
            <v>69059</v>
          </cell>
          <cell r="C8">
            <v>255991</v>
          </cell>
          <cell r="E8">
            <v>-5.274823679166389</v>
          </cell>
        </row>
        <row r="9">
          <cell r="B9">
            <v>152109</v>
          </cell>
          <cell r="C9">
            <v>677227</v>
          </cell>
          <cell r="E9">
            <v>-9.087162496862074</v>
          </cell>
        </row>
        <row r="10">
          <cell r="B10">
            <v>84395</v>
          </cell>
          <cell r="C10">
            <v>429077</v>
          </cell>
          <cell r="E10">
            <v>-11.17484856890891</v>
          </cell>
        </row>
        <row r="11">
          <cell r="B11">
            <v>169341</v>
          </cell>
          <cell r="C11">
            <v>845424</v>
          </cell>
          <cell r="E11">
            <v>-5.200906923703137</v>
          </cell>
        </row>
        <row r="12">
          <cell r="B12">
            <v>665586</v>
          </cell>
          <cell r="C12">
            <v>2640963</v>
          </cell>
          <cell r="E12">
            <v>-18.607869968009762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9_2020年6月"/>
    </sheetNames>
    <sheetDataSet>
      <sheetData sheetId="0">
        <row r="5">
          <cell r="C5">
            <v>916416</v>
          </cell>
          <cell r="E5">
            <v>10.81</v>
          </cell>
        </row>
        <row r="6">
          <cell r="C6">
            <v>768914</v>
          </cell>
          <cell r="E6">
            <v>21.12</v>
          </cell>
        </row>
        <row r="7">
          <cell r="C7">
            <v>81769</v>
          </cell>
          <cell r="E7">
            <v>22.84</v>
          </cell>
        </row>
        <row r="8">
          <cell r="C8">
            <v>2184885</v>
          </cell>
          <cell r="E8">
            <v>-4.4</v>
          </cell>
        </row>
        <row r="9">
          <cell r="C9">
            <v>2032088</v>
          </cell>
          <cell r="E9">
            <v>8.23</v>
          </cell>
        </row>
        <row r="10">
          <cell r="C10">
            <v>1289563</v>
          </cell>
          <cell r="E10">
            <v>-9.63</v>
          </cell>
        </row>
        <row r="11">
          <cell r="C11">
            <v>1181461</v>
          </cell>
          <cell r="E11">
            <v>-0.7</v>
          </cell>
        </row>
        <row r="12">
          <cell r="C12">
            <v>23076071</v>
          </cell>
          <cell r="E12">
            <v>6.31</v>
          </cell>
        </row>
        <row r="13">
          <cell r="C13">
            <v>17683873</v>
          </cell>
          <cell r="E13">
            <v>4.92</v>
          </cell>
        </row>
        <row r="14">
          <cell r="C14">
            <v>2402688</v>
          </cell>
          <cell r="E14">
            <v>-17.17</v>
          </cell>
        </row>
        <row r="15">
          <cell r="C15">
            <v>1844907</v>
          </cell>
          <cell r="E15">
            <v>-18.17</v>
          </cell>
        </row>
        <row r="16">
          <cell r="C16">
            <v>1287464</v>
          </cell>
          <cell r="E16">
            <v>-19.06</v>
          </cell>
        </row>
        <row r="17">
          <cell r="C17">
            <v>1080226</v>
          </cell>
          <cell r="E17">
            <v>-14.25</v>
          </cell>
        </row>
        <row r="22">
          <cell r="C22">
            <v>981000</v>
          </cell>
          <cell r="E22">
            <v>-17.24</v>
          </cell>
        </row>
        <row r="23">
          <cell r="C23">
            <v>505442</v>
          </cell>
          <cell r="E23">
            <v>-22.87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-2月"/>
      <sheetName val="1-3月"/>
      <sheetName val="1-4月 "/>
      <sheetName val="1-5月"/>
      <sheetName val="1-6月"/>
    </sheetNames>
    <sheetDataSet>
      <sheetData sheetId="4">
        <row r="4">
          <cell r="D4">
            <v>4.226548712664837</v>
          </cell>
        </row>
        <row r="5">
          <cell r="D5">
            <v>18.6</v>
          </cell>
        </row>
        <row r="6">
          <cell r="D6">
            <v>18.1</v>
          </cell>
        </row>
        <row r="7">
          <cell r="D7">
            <v>10.81670305341163</v>
          </cell>
        </row>
        <row r="8">
          <cell r="D8">
            <v>18.6</v>
          </cell>
        </row>
        <row r="9">
          <cell r="D9">
            <v>15.729963292971988</v>
          </cell>
        </row>
        <row r="10">
          <cell r="D10">
            <v>18</v>
          </cell>
        </row>
        <row r="11">
          <cell r="D11">
            <v>31.482961868035574</v>
          </cell>
        </row>
        <row r="12">
          <cell r="D12">
            <v>-19.4</v>
          </cell>
        </row>
        <row r="13">
          <cell r="D13">
            <v>-19.4</v>
          </cell>
        </row>
        <row r="14">
          <cell r="D14">
            <v>8.5</v>
          </cell>
        </row>
        <row r="15">
          <cell r="D15">
            <v>18.3</v>
          </cell>
        </row>
        <row r="16">
          <cell r="D16">
            <v>2.0286638623267805</v>
          </cell>
        </row>
        <row r="17">
          <cell r="D17">
            <v>8.7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105817_1"/>
    </sheetNames>
    <sheetDataSet>
      <sheetData sheetId="0">
        <row r="6">
          <cell r="E6">
            <v>25.2</v>
          </cell>
        </row>
        <row r="7">
          <cell r="E7">
            <v>131.5</v>
          </cell>
        </row>
        <row r="8">
          <cell r="E8">
            <v>18.1</v>
          </cell>
        </row>
        <row r="9">
          <cell r="E9">
            <v>18.3</v>
          </cell>
        </row>
        <row r="10">
          <cell r="E10">
            <v>-25.7</v>
          </cell>
        </row>
        <row r="11">
          <cell r="E11">
            <v>0.9</v>
          </cell>
        </row>
        <row r="12">
          <cell r="E12">
            <v>-2</v>
          </cell>
        </row>
        <row r="13">
          <cell r="E13">
            <v>94.7</v>
          </cell>
        </row>
        <row r="14">
          <cell r="E14">
            <v>17</v>
          </cell>
        </row>
        <row r="15">
          <cell r="E15">
            <v>-4.2</v>
          </cell>
        </row>
        <row r="16">
          <cell r="E16">
            <v>3.7</v>
          </cell>
        </row>
        <row r="17">
          <cell r="E17">
            <v>321.2</v>
          </cell>
        </row>
        <row r="18">
          <cell r="E18">
            <v>148.7</v>
          </cell>
        </row>
        <row r="20">
          <cell r="E20">
            <v>31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-2月"/>
      <sheetName val="1-3月"/>
      <sheetName val="1-4月"/>
      <sheetName val="1-5月"/>
      <sheetName val="1-6月"/>
    </sheetNames>
    <sheetDataSet>
      <sheetData sheetId="4">
        <row r="4">
          <cell r="C4">
            <v>690.87</v>
          </cell>
          <cell r="D4">
            <v>-6.5</v>
          </cell>
        </row>
        <row r="5">
          <cell r="C5">
            <v>221.45</v>
          </cell>
          <cell r="D5">
            <v>-6.3</v>
          </cell>
        </row>
        <row r="6">
          <cell r="C6">
            <v>17.28</v>
          </cell>
          <cell r="D6">
            <v>-6.4</v>
          </cell>
        </row>
        <row r="7">
          <cell r="C7">
            <v>24.58</v>
          </cell>
          <cell r="D7">
            <v>-6.9</v>
          </cell>
        </row>
        <row r="8">
          <cell r="C8">
            <v>61.75</v>
          </cell>
          <cell r="D8">
            <v>-6.3</v>
          </cell>
        </row>
        <row r="9">
          <cell r="C9">
            <v>18.6</v>
          </cell>
          <cell r="D9">
            <v>-6.1</v>
          </cell>
        </row>
        <row r="10">
          <cell r="C10">
            <v>8.15</v>
          </cell>
          <cell r="D10">
            <v>-6.8</v>
          </cell>
        </row>
        <row r="11">
          <cell r="C11">
            <v>13.26</v>
          </cell>
          <cell r="D11">
            <v>-6.3</v>
          </cell>
        </row>
        <row r="12">
          <cell r="C12">
            <v>59.78</v>
          </cell>
          <cell r="D12">
            <v>-6.5</v>
          </cell>
        </row>
        <row r="13">
          <cell r="C13">
            <v>56.4</v>
          </cell>
          <cell r="D13">
            <v>-7.6</v>
          </cell>
        </row>
        <row r="14">
          <cell r="C14">
            <v>52.15</v>
          </cell>
          <cell r="D14">
            <v>-6.4</v>
          </cell>
        </row>
        <row r="15">
          <cell r="C15">
            <v>63.47</v>
          </cell>
          <cell r="D15">
            <v>-6.2</v>
          </cell>
        </row>
        <row r="16">
          <cell r="C16">
            <v>52.93</v>
          </cell>
          <cell r="D16">
            <v>-6.4</v>
          </cell>
        </row>
        <row r="17">
          <cell r="C17">
            <v>41.05</v>
          </cell>
          <cell r="D17">
            <v>-6.6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30105061.268049</v>
          </cell>
          <cell r="D6">
            <v>27590030.010126002</v>
          </cell>
          <cell r="F6">
            <v>5.808708805620739</v>
          </cell>
        </row>
        <row r="7">
          <cell r="C7">
            <v>18917555.663594</v>
          </cell>
          <cell r="D7">
            <v>16894621.799782</v>
          </cell>
          <cell r="F7">
            <v>13.579692339133203</v>
          </cell>
        </row>
        <row r="8">
          <cell r="C8">
            <v>5925304.695943</v>
          </cell>
          <cell r="D8">
            <v>5389620.655669</v>
          </cell>
          <cell r="F8">
            <v>4.744900043044979</v>
          </cell>
        </row>
        <row r="9">
          <cell r="C9">
            <v>458381.748108</v>
          </cell>
          <cell r="D9">
            <v>755148.196451</v>
          </cell>
          <cell r="F9">
            <v>-24.448197313023954</v>
          </cell>
        </row>
        <row r="10">
          <cell r="C10">
            <v>4584466.301997</v>
          </cell>
          <cell r="D10">
            <v>4535079.798996</v>
          </cell>
          <cell r="F10">
            <v>-16.856686716679576</v>
          </cell>
        </row>
        <row r="11">
          <cell r="C11">
            <v>209827.844392</v>
          </cell>
          <cell r="D11">
            <v>5781.7469120000005</v>
          </cell>
          <cell r="F11">
            <v>1821.40756892753</v>
          </cell>
        </row>
        <row r="12">
          <cell r="C12">
            <v>22822067.402748</v>
          </cell>
          <cell r="D12">
            <v>19937972.825663</v>
          </cell>
          <cell r="F12">
            <v>26.346658942486727</v>
          </cell>
        </row>
        <row r="13">
          <cell r="C13">
            <v>5135857.263938</v>
          </cell>
          <cell r="D13">
            <v>4442521.466125</v>
          </cell>
          <cell r="F13">
            <v>23.833976731084874</v>
          </cell>
        </row>
        <row r="14">
          <cell r="C14">
            <v>17233929.669746</v>
          </cell>
          <cell r="D14">
            <v>15174435.38561</v>
          </cell>
          <cell r="F14">
            <v>25.448762744500783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1.2</v>
          </cell>
        </row>
        <row r="6">
          <cell r="G6">
            <v>-14.6</v>
          </cell>
        </row>
        <row r="7">
          <cell r="G7">
            <v>-0.8</v>
          </cell>
        </row>
        <row r="9">
          <cell r="G9">
            <v>1</v>
          </cell>
        </row>
        <row r="10">
          <cell r="G10">
            <v>3</v>
          </cell>
        </row>
        <row r="11">
          <cell r="G11">
            <v>-1.9</v>
          </cell>
        </row>
        <row r="12">
          <cell r="G12">
            <v>0.3</v>
          </cell>
        </row>
        <row r="13">
          <cell r="G13">
            <v>1.5</v>
          </cell>
        </row>
        <row r="14">
          <cell r="G14">
            <v>1.4</v>
          </cell>
        </row>
        <row r="15">
          <cell r="G15">
            <v>-0.4</v>
          </cell>
        </row>
        <row r="16">
          <cell r="G16">
            <v>5.9</v>
          </cell>
        </row>
        <row r="17">
          <cell r="G17">
            <v>10.3</v>
          </cell>
        </row>
        <row r="18">
          <cell r="G18">
            <v>7.4</v>
          </cell>
        </row>
        <row r="19">
          <cell r="G19">
            <v>16.2</v>
          </cell>
        </row>
        <row r="22">
          <cell r="G22">
            <v>1.2</v>
          </cell>
        </row>
        <row r="23">
          <cell r="G23">
            <v>-4.2</v>
          </cell>
        </row>
        <row r="24">
          <cell r="G24">
            <v>1.4</v>
          </cell>
        </row>
        <row r="25">
          <cell r="G25">
            <v>-1.1388041265510083</v>
          </cell>
        </row>
        <row r="26">
          <cell r="G26">
            <v>-1.033322359998536</v>
          </cell>
        </row>
        <row r="27">
          <cell r="G27">
            <v>-3.703699091183637</v>
          </cell>
        </row>
        <row r="28">
          <cell r="G28">
            <v>2.853745346264148</v>
          </cell>
        </row>
        <row r="29">
          <cell r="G29">
            <v>-5.3531627942123805</v>
          </cell>
        </row>
        <row r="30">
          <cell r="G30">
            <v>3.5</v>
          </cell>
        </row>
        <row r="31">
          <cell r="G31">
            <v>-5.543586099291275</v>
          </cell>
        </row>
        <row r="32">
          <cell r="G32">
            <v>3</v>
          </cell>
        </row>
        <row r="33">
          <cell r="G33">
            <v>3.6</v>
          </cell>
        </row>
        <row r="34">
          <cell r="G34">
            <v>-0.5</v>
          </cell>
        </row>
        <row r="38">
          <cell r="G38">
            <v>1.5</v>
          </cell>
        </row>
        <row r="39">
          <cell r="G39">
            <v>-0.9</v>
          </cell>
        </row>
        <row r="40">
          <cell r="G40">
            <v>7.5</v>
          </cell>
        </row>
        <row r="41">
          <cell r="G41">
            <v>1.2</v>
          </cell>
        </row>
        <row r="42">
          <cell r="G42">
            <v>0.1</v>
          </cell>
        </row>
        <row r="43">
          <cell r="G43">
            <v>7.8</v>
          </cell>
        </row>
        <row r="44">
          <cell r="G44">
            <v>-10.8</v>
          </cell>
        </row>
        <row r="45">
          <cell r="G45">
            <v>11</v>
          </cell>
        </row>
        <row r="46">
          <cell r="G46">
            <v>1.7</v>
          </cell>
        </row>
        <row r="47">
          <cell r="G47">
            <v>-1.9</v>
          </cell>
        </row>
        <row r="48">
          <cell r="G48">
            <v>1.4</v>
          </cell>
        </row>
        <row r="52">
          <cell r="G52">
            <v>0.3</v>
          </cell>
        </row>
        <row r="53">
          <cell r="G53">
            <v>5.7</v>
          </cell>
        </row>
        <row r="54">
          <cell r="G54">
            <v>-1.6</v>
          </cell>
        </row>
        <row r="55">
          <cell r="G55">
            <v>8.8</v>
          </cell>
        </row>
        <row r="56">
          <cell r="G56">
            <v>6.8</v>
          </cell>
        </row>
        <row r="57">
          <cell r="G57">
            <v>-2.9</v>
          </cell>
        </row>
        <row r="58">
          <cell r="G58">
            <v>-9.4</v>
          </cell>
        </row>
        <row r="59">
          <cell r="G59">
            <v>-0.2</v>
          </cell>
        </row>
        <row r="60">
          <cell r="G60">
            <v>1.3</v>
          </cell>
        </row>
        <row r="61">
          <cell r="G61">
            <v>1</v>
          </cell>
        </row>
        <row r="62">
          <cell r="G62">
            <v>-5.9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">
          <cell r="B21">
            <v>6908676.186301133</v>
          </cell>
          <cell r="D21">
            <v>-6.5123827359497</v>
          </cell>
        </row>
        <row r="23">
          <cell r="B23">
            <v>6013557.991526174</v>
          </cell>
          <cell r="D23">
            <v>-6.709999999999994</v>
          </cell>
        </row>
        <row r="24">
          <cell r="B24">
            <v>895118.1947749583</v>
          </cell>
          <cell r="D24">
            <v>-5.162736582177359</v>
          </cell>
        </row>
        <row r="26">
          <cell r="B26">
            <v>6060026.185475091</v>
          </cell>
          <cell r="D26">
            <v>-4.5</v>
          </cell>
        </row>
        <row r="27">
          <cell r="B27">
            <v>848650.0008260412</v>
          </cell>
          <cell r="D27">
            <v>-18.73970823188806</v>
          </cell>
        </row>
        <row r="31">
          <cell r="B31">
            <v>1773788.7</v>
          </cell>
          <cell r="C31">
            <v>-0.7</v>
          </cell>
        </row>
        <row r="33">
          <cell r="B33">
            <v>191962.4</v>
          </cell>
          <cell r="C33">
            <v>2.5</v>
          </cell>
        </row>
        <row r="34">
          <cell r="B34">
            <v>17974.8</v>
          </cell>
          <cell r="C34">
            <v>0.8</v>
          </cell>
        </row>
        <row r="35">
          <cell r="B35">
            <v>33812.4</v>
          </cell>
          <cell r="C35">
            <v>-1.9</v>
          </cell>
        </row>
        <row r="36">
          <cell r="B36">
            <v>153955.9</v>
          </cell>
          <cell r="C36">
            <v>0.9</v>
          </cell>
        </row>
        <row r="37">
          <cell r="B37">
            <v>9266.7</v>
          </cell>
          <cell r="C37">
            <v>7.8</v>
          </cell>
        </row>
        <row r="38">
          <cell r="B38">
            <v>37985.2</v>
          </cell>
          <cell r="C38">
            <v>-18</v>
          </cell>
        </row>
        <row r="39">
          <cell r="B39">
            <v>83430.7</v>
          </cell>
          <cell r="C39">
            <v>4.4</v>
          </cell>
        </row>
        <row r="40">
          <cell r="B40">
            <v>39997.2</v>
          </cell>
          <cell r="C40">
            <v>0</v>
          </cell>
        </row>
        <row r="41">
          <cell r="B41">
            <v>9283.6</v>
          </cell>
          <cell r="C41">
            <v>-1</v>
          </cell>
        </row>
        <row r="42">
          <cell r="B42">
            <v>3444.9</v>
          </cell>
          <cell r="C42">
            <v>0.3</v>
          </cell>
        </row>
        <row r="43">
          <cell r="B43">
            <v>442.1</v>
          </cell>
          <cell r="C43">
            <v>0.7</v>
          </cell>
        </row>
        <row r="44">
          <cell r="B44">
            <v>97049.3</v>
          </cell>
          <cell r="C44">
            <v>0.4</v>
          </cell>
        </row>
        <row r="45">
          <cell r="B45">
            <v>86225.1</v>
          </cell>
          <cell r="C45">
            <v>7.6</v>
          </cell>
        </row>
        <row r="46">
          <cell r="B46">
            <v>28016.6</v>
          </cell>
          <cell r="C46">
            <v>9.4</v>
          </cell>
        </row>
        <row r="47">
          <cell r="B47">
            <v>25505.9</v>
          </cell>
          <cell r="C47">
            <v>-0.7</v>
          </cell>
        </row>
        <row r="48">
          <cell r="B48">
            <v>18101.8</v>
          </cell>
          <cell r="C48">
            <v>-5.7</v>
          </cell>
        </row>
        <row r="49">
          <cell r="B49">
            <v>9047.2</v>
          </cell>
          <cell r="C49">
            <v>2.5</v>
          </cell>
        </row>
        <row r="50">
          <cell r="B50">
            <v>354730.3</v>
          </cell>
          <cell r="C50">
            <v>-1.7</v>
          </cell>
        </row>
        <row r="51">
          <cell r="B51">
            <v>73846.7</v>
          </cell>
          <cell r="C51">
            <v>-0.4</v>
          </cell>
        </row>
        <row r="52">
          <cell r="B52">
            <v>21941.5</v>
          </cell>
          <cell r="C52">
            <v>6.8</v>
          </cell>
        </row>
        <row r="53">
          <cell r="B53">
            <v>438290.6</v>
          </cell>
          <cell r="C53">
            <v>-3.6</v>
          </cell>
        </row>
        <row r="54">
          <cell r="B54">
            <v>8267</v>
          </cell>
          <cell r="C54">
            <v>4.3</v>
          </cell>
        </row>
        <row r="55">
          <cell r="B55">
            <v>31210.8</v>
          </cell>
          <cell r="C55">
            <v>-1.7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>
            <v>738169.17</v>
          </cell>
          <cell r="D7">
            <v>2.46</v>
          </cell>
          <cell r="E7">
            <v>399493.32</v>
          </cell>
          <cell r="G7">
            <v>7.9</v>
          </cell>
        </row>
        <row r="8">
          <cell r="B8">
            <v>43778.99</v>
          </cell>
          <cell r="D8">
            <v>80.56</v>
          </cell>
          <cell r="E8">
            <v>43778.99</v>
          </cell>
          <cell r="G8">
            <v>80.56</v>
          </cell>
        </row>
        <row r="9">
          <cell r="B9">
            <v>317281.59</v>
          </cell>
          <cell r="D9">
            <v>-6.45</v>
          </cell>
          <cell r="E9">
            <v>213486.02</v>
          </cell>
          <cell r="G9">
            <v>-0.49</v>
          </cell>
        </row>
        <row r="10">
          <cell r="B10">
            <v>28289.59</v>
          </cell>
          <cell r="D10">
            <v>45.51</v>
          </cell>
          <cell r="E10">
            <v>16974.31</v>
          </cell>
          <cell r="G10">
            <v>66.58</v>
          </cell>
        </row>
        <row r="11">
          <cell r="B11">
            <v>16024.54</v>
          </cell>
          <cell r="D11">
            <v>5.32</v>
          </cell>
          <cell r="E11">
            <v>4301.7</v>
          </cell>
          <cell r="G11">
            <v>23.52</v>
          </cell>
        </row>
        <row r="12">
          <cell r="B12">
            <v>50144.88</v>
          </cell>
          <cell r="D12">
            <v>2.35</v>
          </cell>
          <cell r="E12">
            <v>22247.58</v>
          </cell>
          <cell r="G12">
            <v>0.8</v>
          </cell>
        </row>
        <row r="13">
          <cell r="B13">
            <v>38606.55</v>
          </cell>
          <cell r="D13">
            <v>3.31</v>
          </cell>
          <cell r="E13">
            <v>10090.79</v>
          </cell>
          <cell r="G13">
            <v>3.64</v>
          </cell>
        </row>
        <row r="14">
          <cell r="B14">
            <v>50117.81</v>
          </cell>
          <cell r="D14">
            <v>3.87</v>
          </cell>
          <cell r="E14">
            <v>11306.68</v>
          </cell>
          <cell r="G14">
            <v>6.15</v>
          </cell>
        </row>
        <row r="15">
          <cell r="B15">
            <v>82006.47</v>
          </cell>
          <cell r="D15">
            <v>6.83</v>
          </cell>
          <cell r="E15">
            <v>30024.66</v>
          </cell>
          <cell r="G15">
            <v>3.92</v>
          </cell>
        </row>
        <row r="16">
          <cell r="B16">
            <v>55915.61</v>
          </cell>
          <cell r="D16">
            <v>5.52</v>
          </cell>
          <cell r="E16">
            <v>18833.83</v>
          </cell>
          <cell r="G16">
            <v>13.56</v>
          </cell>
        </row>
        <row r="17">
          <cell r="B17">
            <v>48211.44</v>
          </cell>
          <cell r="D17">
            <v>-3.97</v>
          </cell>
          <cell r="E17">
            <v>26115.32</v>
          </cell>
          <cell r="G17">
            <v>-5.25</v>
          </cell>
        </row>
        <row r="18">
          <cell r="B18">
            <v>7791.7</v>
          </cell>
          <cell r="D18">
            <v>-0.01</v>
          </cell>
          <cell r="E18">
            <v>2333.43</v>
          </cell>
          <cell r="G18">
            <v>1.66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034925_1"/>
    </sheetNames>
    <sheetDataSet>
      <sheetData sheetId="0">
        <row r="6">
          <cell r="E6">
            <v>4.2</v>
          </cell>
        </row>
        <row r="7">
          <cell r="E7" t="str">
            <v>  </v>
          </cell>
        </row>
        <row r="8">
          <cell r="E8">
            <v>-16.2</v>
          </cell>
        </row>
        <row r="9">
          <cell r="E9">
            <v>18.6</v>
          </cell>
        </row>
        <row r="10">
          <cell r="E10">
            <v>11.2</v>
          </cell>
        </row>
        <row r="11">
          <cell r="E11" t="str">
            <v>  </v>
          </cell>
        </row>
        <row r="12">
          <cell r="E12">
            <v>642.3</v>
          </cell>
        </row>
        <row r="13">
          <cell r="E13">
            <v>1.6</v>
          </cell>
        </row>
        <row r="14">
          <cell r="E14" t="str">
            <v>  </v>
          </cell>
        </row>
        <row r="15">
          <cell r="E15">
            <v>1.7</v>
          </cell>
        </row>
        <row r="16">
          <cell r="E16">
            <v>10.6</v>
          </cell>
        </row>
        <row r="17">
          <cell r="E17">
            <v>0</v>
          </cell>
        </row>
        <row r="18">
          <cell r="E18" t="str">
            <v>  </v>
          </cell>
        </row>
        <row r="19">
          <cell r="E19">
            <v>38.6</v>
          </cell>
        </row>
        <row r="20">
          <cell r="E20">
            <v>23.8</v>
          </cell>
        </row>
        <row r="21">
          <cell r="E21">
            <v>-7.9</v>
          </cell>
        </row>
        <row r="22">
          <cell r="E22">
            <v>13.4</v>
          </cell>
        </row>
        <row r="23">
          <cell r="E23">
            <v>65.5</v>
          </cell>
        </row>
        <row r="26">
          <cell r="E26">
            <v>-6.2</v>
          </cell>
        </row>
        <row r="27">
          <cell r="E27">
            <v>-7.7</v>
          </cell>
        </row>
        <row r="28">
          <cell r="E28">
            <v>2</v>
          </cell>
        </row>
        <row r="29">
          <cell r="E29">
            <v>10.8</v>
          </cell>
        </row>
        <row r="30">
          <cell r="E30" t="str">
            <v>  </v>
          </cell>
        </row>
        <row r="31">
          <cell r="E31">
            <v>15.7</v>
          </cell>
        </row>
        <row r="32">
          <cell r="E32">
            <v>-22.6</v>
          </cell>
        </row>
        <row r="33">
          <cell r="E33">
            <v>-41.8</v>
          </cell>
        </row>
        <row r="34">
          <cell r="E34">
            <v>13.7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PI"/>
      <sheetName val="SCPI排名"/>
    </sheetNames>
    <sheetDataSet>
      <sheetData sheetId="0">
        <row r="9">
          <cell r="B9">
            <v>100.28427312</v>
          </cell>
          <cell r="C9">
            <v>102.29070007</v>
          </cell>
          <cell r="D9">
            <v>103.16137432</v>
          </cell>
        </row>
        <row r="10">
          <cell r="B10">
            <v>101.05135078</v>
          </cell>
          <cell r="C10">
            <v>109.29236709</v>
          </cell>
          <cell r="D10">
            <v>111.46154713</v>
          </cell>
        </row>
        <row r="18">
          <cell r="B18">
            <v>100.00109729</v>
          </cell>
          <cell r="C18">
            <v>99.66686382</v>
          </cell>
          <cell r="D18">
            <v>99.87410352</v>
          </cell>
        </row>
        <row r="19">
          <cell r="B19">
            <v>99.80042142</v>
          </cell>
          <cell r="C19">
            <v>97.87834428</v>
          </cell>
          <cell r="D19">
            <v>98.69637924</v>
          </cell>
        </row>
        <row r="20">
          <cell r="B20">
            <v>100.03984479</v>
          </cell>
          <cell r="C20">
            <v>100.24302685</v>
          </cell>
          <cell r="D20">
            <v>99.62250228</v>
          </cell>
        </row>
        <row r="21">
          <cell r="B21">
            <v>99.96918254</v>
          </cell>
          <cell r="C21">
            <v>95.94584697</v>
          </cell>
          <cell r="D21">
            <v>97.13299629</v>
          </cell>
        </row>
        <row r="22">
          <cell r="B22">
            <v>99.84848668</v>
          </cell>
          <cell r="C22">
            <v>100.94962057</v>
          </cell>
          <cell r="D22">
            <v>101.08807508</v>
          </cell>
        </row>
        <row r="23">
          <cell r="B23">
            <v>100</v>
          </cell>
          <cell r="C23">
            <v>102.45671013</v>
          </cell>
          <cell r="D23">
            <v>101.53079151</v>
          </cell>
        </row>
        <row r="24">
          <cell r="B24">
            <v>100.29554777</v>
          </cell>
          <cell r="C24">
            <v>105.19417205</v>
          </cell>
          <cell r="D24">
            <v>104.67762088</v>
          </cell>
        </row>
        <row r="25">
          <cell r="B25">
            <v>100.25055434</v>
          </cell>
          <cell r="C25">
            <v>101.33408144</v>
          </cell>
          <cell r="D25">
            <v>102.2857122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>
            <v>6176</v>
          </cell>
        </row>
        <row r="5">
          <cell r="C5">
            <v>16222</v>
          </cell>
        </row>
        <row r="6">
          <cell r="C6">
            <v>22405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数据时段"/>
      <sheetName val="上年同期"/>
      <sheetName val="1季度"/>
      <sheetName val="上半年"/>
      <sheetName val="1-3季度"/>
      <sheetName val="全年"/>
    </sheetNames>
    <sheetDataSet>
      <sheetData sheetId="4">
        <row r="107">
          <cell r="D107">
            <v>17706249</v>
          </cell>
        </row>
        <row r="117">
          <cell r="D117">
            <v>1494500</v>
          </cell>
        </row>
        <row r="120">
          <cell r="D120">
            <v>680968</v>
          </cell>
        </row>
        <row r="129">
          <cell r="D129">
            <v>252253</v>
          </cell>
        </row>
        <row r="132">
          <cell r="D132">
            <v>580086</v>
          </cell>
        </row>
        <row r="137">
          <cell r="D137">
            <v>1301127</v>
          </cell>
        </row>
        <row r="141">
          <cell r="D141">
            <v>2936911</v>
          </cell>
        </row>
        <row r="150">
          <cell r="D150">
            <v>1726316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H8" sqref="H8"/>
    </sheetView>
  </sheetViews>
  <sheetFormatPr defaultColWidth="8.00390625" defaultRowHeight="14.25"/>
  <cols>
    <col min="1" max="1" width="20.875" style="27" bestFit="1" customWidth="1"/>
    <col min="2" max="2" width="8.00390625" style="27" customWidth="1"/>
    <col min="3" max="3" width="12.75390625" style="27" customWidth="1"/>
    <col min="4" max="4" width="17.625" style="27" customWidth="1"/>
    <col min="5" max="5" width="13.125" style="27" customWidth="1"/>
    <col min="6" max="7" width="8.00390625" style="12" customWidth="1"/>
    <col min="8" max="11" width="7.375" style="12" customWidth="1"/>
    <col min="12" max="16384" width="8.00390625" style="12" customWidth="1"/>
  </cols>
  <sheetData>
    <row r="1" spans="1:5" ht="35.25" customHeight="1">
      <c r="A1" s="336" t="s">
        <v>378</v>
      </c>
      <c r="B1" s="336"/>
      <c r="C1" s="336"/>
      <c r="D1" s="336"/>
      <c r="E1" s="336"/>
    </row>
    <row r="2" spans="1:5" ht="35.25" customHeight="1">
      <c r="A2" s="28"/>
      <c r="B2" s="28"/>
      <c r="C2" s="28"/>
      <c r="D2" s="28"/>
      <c r="E2" s="28"/>
    </row>
    <row r="3" spans="1:5" ht="35.25" customHeight="1">
      <c r="A3" s="29" t="s">
        <v>367</v>
      </c>
      <c r="B3" s="30" t="s">
        <v>368</v>
      </c>
      <c r="C3" s="120" t="s">
        <v>364</v>
      </c>
      <c r="D3" s="30" t="s">
        <v>369</v>
      </c>
      <c r="E3" s="31" t="s">
        <v>370</v>
      </c>
    </row>
    <row r="4" spans="1:5" ht="35.25" customHeight="1">
      <c r="A4" s="29" t="s">
        <v>0</v>
      </c>
      <c r="B4" s="30" t="s">
        <v>1</v>
      </c>
      <c r="C4" s="328"/>
      <c r="D4" s="330" t="s">
        <v>379</v>
      </c>
      <c r="E4" s="38" t="s">
        <v>380</v>
      </c>
    </row>
    <row r="5" spans="1:5" ht="35.25" customHeight="1">
      <c r="A5" s="29" t="s">
        <v>371</v>
      </c>
      <c r="B5" s="30" t="s">
        <v>1</v>
      </c>
      <c r="C5" s="329"/>
      <c r="D5" s="331">
        <v>0.075</v>
      </c>
      <c r="E5" s="35">
        <v>0.075</v>
      </c>
    </row>
    <row r="6" spans="1:5" ht="35.25" customHeight="1">
      <c r="A6" s="29" t="s">
        <v>372</v>
      </c>
      <c r="B6" s="30" t="s">
        <v>1</v>
      </c>
      <c r="C6" s="329"/>
      <c r="D6" s="332" t="s">
        <v>381</v>
      </c>
      <c r="E6" s="35">
        <v>0.1</v>
      </c>
    </row>
    <row r="7" spans="1:5" ht="35.25" customHeight="1">
      <c r="A7" s="29" t="s">
        <v>373</v>
      </c>
      <c r="B7" s="30" t="s">
        <v>1</v>
      </c>
      <c r="C7" s="329"/>
      <c r="D7" s="332" t="s">
        <v>381</v>
      </c>
      <c r="E7" s="35">
        <v>0.1</v>
      </c>
    </row>
    <row r="8" spans="1:5" ht="35.25" customHeight="1">
      <c r="A8" s="29" t="s">
        <v>374</v>
      </c>
      <c r="B8" s="30" t="s">
        <v>1</v>
      </c>
      <c r="C8" s="329"/>
      <c r="D8" s="332" t="s">
        <v>382</v>
      </c>
      <c r="E8" s="32">
        <v>0.3</v>
      </c>
    </row>
    <row r="9" spans="1:5" ht="35.25" customHeight="1">
      <c r="A9" s="29" t="s">
        <v>375</v>
      </c>
      <c r="B9" s="30" t="s">
        <v>1</v>
      </c>
      <c r="C9" s="332" t="s">
        <v>383</v>
      </c>
      <c r="D9" s="332" t="s">
        <v>384</v>
      </c>
      <c r="E9" s="33" t="s">
        <v>385</v>
      </c>
    </row>
    <row r="10" spans="1:5" ht="35.25" customHeight="1">
      <c r="A10" s="36" t="s">
        <v>208</v>
      </c>
      <c r="B10" s="30" t="s">
        <v>1</v>
      </c>
      <c r="C10" s="380"/>
      <c r="D10" s="333" t="s">
        <v>386</v>
      </c>
      <c r="E10" s="32">
        <v>0.04</v>
      </c>
    </row>
    <row r="11" spans="1:5" ht="35.25" customHeight="1">
      <c r="A11" s="29" t="s">
        <v>376</v>
      </c>
      <c r="B11" s="30" t="s">
        <v>1</v>
      </c>
      <c r="C11" s="380" t="s">
        <v>365</v>
      </c>
      <c r="D11" s="380" t="s">
        <v>215</v>
      </c>
      <c r="E11" s="37">
        <v>0.085</v>
      </c>
    </row>
    <row r="12" spans="1:5" ht="35.25" customHeight="1">
      <c r="A12" s="36" t="s">
        <v>189</v>
      </c>
      <c r="B12" s="30" t="s">
        <v>1</v>
      </c>
      <c r="C12" s="380" t="s">
        <v>387</v>
      </c>
      <c r="D12" s="332" t="s">
        <v>388</v>
      </c>
      <c r="E12" s="33" t="s">
        <v>389</v>
      </c>
    </row>
    <row r="13" spans="1:5" ht="35.25" customHeight="1">
      <c r="A13" s="29" t="s">
        <v>377</v>
      </c>
      <c r="B13" s="30" t="s">
        <v>1</v>
      </c>
      <c r="C13" s="381" t="s">
        <v>390</v>
      </c>
      <c r="D13" s="334" t="s">
        <v>391</v>
      </c>
      <c r="E13" s="34" t="s">
        <v>392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I10" sqref="I10"/>
    </sheetView>
  </sheetViews>
  <sheetFormatPr defaultColWidth="8.00390625" defaultRowHeight="14.25"/>
  <cols>
    <col min="1" max="1" width="25.50390625" style="69" customWidth="1"/>
    <col min="2" max="2" width="12.75390625" style="83" customWidth="1"/>
    <col min="3" max="3" width="16.75390625" style="69" customWidth="1"/>
    <col min="4" max="4" width="13.625" style="69" customWidth="1"/>
    <col min="5" max="5" width="9.125" style="69" customWidth="1"/>
    <col min="6" max="6" width="8.125" style="69" customWidth="1"/>
    <col min="7" max="16384" width="8.00390625" style="69" customWidth="1"/>
  </cols>
  <sheetData>
    <row r="1" spans="1:6" ht="24.75">
      <c r="A1" s="341" t="s">
        <v>108</v>
      </c>
      <c r="B1" s="341"/>
      <c r="C1" s="341"/>
      <c r="D1" s="341"/>
      <c r="E1" s="82"/>
      <c r="F1" s="82"/>
    </row>
    <row r="2" spans="1:4" ht="17.25">
      <c r="A2" s="14"/>
      <c r="B2" s="8"/>
      <c r="C2" s="14"/>
      <c r="D2" s="176"/>
    </row>
    <row r="3" spans="1:4" ht="36.75" customHeight="1">
      <c r="A3" s="177" t="s">
        <v>352</v>
      </c>
      <c r="B3" s="167" t="s">
        <v>80</v>
      </c>
      <c r="C3" s="178" t="s">
        <v>109</v>
      </c>
      <c r="D3" s="179" t="s">
        <v>66</v>
      </c>
    </row>
    <row r="4" spans="1:4" s="1" customFormat="1" ht="28.5" customHeight="1">
      <c r="A4" s="180" t="s">
        <v>110</v>
      </c>
      <c r="B4" s="181" t="s">
        <v>3</v>
      </c>
      <c r="C4" s="182">
        <f>'[10]1、X40039_2020年6月'!$C$5/10000</f>
        <v>91.6416</v>
      </c>
      <c r="D4" s="183">
        <f>'[10]1、X40039_2020年6月'!$E5</f>
        <v>10.81</v>
      </c>
    </row>
    <row r="5" spans="1:7" ht="28.5" customHeight="1">
      <c r="A5" s="130" t="s">
        <v>111</v>
      </c>
      <c r="B5" s="184" t="s">
        <v>3</v>
      </c>
      <c r="C5" s="182">
        <f>'[10]1、X40039_2020年6月'!$C6/10000</f>
        <v>76.8914</v>
      </c>
      <c r="D5" s="183">
        <f>'[10]1、X40039_2020年6月'!$E6</f>
        <v>21.12</v>
      </c>
      <c r="F5" s="1"/>
      <c r="G5" s="1"/>
    </row>
    <row r="6" spans="1:7" ht="28.5" customHeight="1">
      <c r="A6" s="130" t="s">
        <v>112</v>
      </c>
      <c r="B6" s="185" t="s">
        <v>3</v>
      </c>
      <c r="C6" s="182">
        <f>'[10]1、X40039_2020年6月'!$C7/10000</f>
        <v>8.1769</v>
      </c>
      <c r="D6" s="183">
        <f>'[10]1、X40039_2020年6月'!$E7</f>
        <v>22.84</v>
      </c>
      <c r="F6" s="1"/>
      <c r="G6" s="1"/>
    </row>
    <row r="7" spans="1:4" s="1" customFormat="1" ht="28.5" customHeight="1">
      <c r="A7" s="186" t="s">
        <v>11</v>
      </c>
      <c r="B7" s="187" t="s">
        <v>12</v>
      </c>
      <c r="C7" s="182">
        <f>'[10]1、X40039_2020年6月'!$C8/10000</f>
        <v>218.4885</v>
      </c>
      <c r="D7" s="183">
        <f>'[10]1、X40039_2020年6月'!$E8</f>
        <v>-4.4</v>
      </c>
    </row>
    <row r="8" spans="1:7" ht="28.5" customHeight="1">
      <c r="A8" s="130" t="s">
        <v>111</v>
      </c>
      <c r="B8" s="185" t="s">
        <v>12</v>
      </c>
      <c r="C8" s="182">
        <f>'[10]1、X40039_2020年6月'!$C9/10000</f>
        <v>203.2088</v>
      </c>
      <c r="D8" s="183">
        <f>'[10]1、X40039_2020年6月'!$E9</f>
        <v>8.23</v>
      </c>
      <c r="F8" s="1"/>
      <c r="G8" s="1"/>
    </row>
    <row r="9" spans="1:7" ht="28.5" customHeight="1">
      <c r="A9" s="186" t="s">
        <v>13</v>
      </c>
      <c r="B9" s="187" t="s">
        <v>3</v>
      </c>
      <c r="C9" s="182">
        <f>'[10]1、X40039_2020年6月'!$C10/10000</f>
        <v>128.9563</v>
      </c>
      <c r="D9" s="183">
        <f>'[10]1、X40039_2020年6月'!$E10</f>
        <v>-9.63</v>
      </c>
      <c r="F9" s="1"/>
      <c r="G9" s="1"/>
    </row>
    <row r="10" spans="1:4" s="1" customFormat="1" ht="28.5" customHeight="1">
      <c r="A10" s="130" t="s">
        <v>111</v>
      </c>
      <c r="B10" s="185" t="s">
        <v>3</v>
      </c>
      <c r="C10" s="182">
        <f>'[10]1、X40039_2020年6月'!$C11/10000</f>
        <v>118.1461</v>
      </c>
      <c r="D10" s="183">
        <f>'[10]1、X40039_2020年6月'!$E11</f>
        <v>-0.7</v>
      </c>
    </row>
    <row r="11" spans="1:8" ht="28.5" customHeight="1">
      <c r="A11" s="186" t="s">
        <v>113</v>
      </c>
      <c r="B11" s="187" t="s">
        <v>12</v>
      </c>
      <c r="C11" s="182">
        <f>'[10]1、X40039_2020年6月'!$C12/10000</f>
        <v>2307.6071</v>
      </c>
      <c r="D11" s="183">
        <f>'[10]1、X40039_2020年6月'!$E12</f>
        <v>6.31</v>
      </c>
      <c r="F11" s="1"/>
      <c r="G11" s="1"/>
      <c r="H11" s="1"/>
    </row>
    <row r="12" spans="1:8" ht="28.5" customHeight="1">
      <c r="A12" s="130" t="s">
        <v>111</v>
      </c>
      <c r="B12" s="185" t="s">
        <v>12</v>
      </c>
      <c r="C12" s="182">
        <f>'[10]1、X40039_2020年6月'!$C13/10000</f>
        <v>1768.3873</v>
      </c>
      <c r="D12" s="183">
        <f>'[10]1、X40039_2020年6月'!$E13</f>
        <v>4.92</v>
      </c>
      <c r="F12" s="1"/>
      <c r="G12" s="1"/>
      <c r="H12" s="1"/>
    </row>
    <row r="13" spans="1:4" s="1" customFormat="1" ht="28.5" customHeight="1">
      <c r="A13" s="186" t="s">
        <v>114</v>
      </c>
      <c r="B13" s="187" t="s">
        <v>12</v>
      </c>
      <c r="C13" s="182">
        <f>'[10]1、X40039_2020年6月'!$C14/10000</f>
        <v>240.2688</v>
      </c>
      <c r="D13" s="183">
        <f>'[10]1、X40039_2020年6月'!$E14</f>
        <v>-17.17</v>
      </c>
    </row>
    <row r="14" spans="1:8" ht="28.5" customHeight="1">
      <c r="A14" s="130" t="s">
        <v>111</v>
      </c>
      <c r="B14" s="185" t="s">
        <v>12</v>
      </c>
      <c r="C14" s="182">
        <f>'[10]1、X40039_2020年6月'!$C15/10000</f>
        <v>184.4907</v>
      </c>
      <c r="D14" s="183">
        <f>'[10]1、X40039_2020年6月'!$E15</f>
        <v>-18.17</v>
      </c>
      <c r="F14" s="1"/>
      <c r="G14" s="1"/>
      <c r="H14" s="1"/>
    </row>
    <row r="15" spans="1:8" ht="28.5" customHeight="1">
      <c r="A15" s="186" t="s">
        <v>115</v>
      </c>
      <c r="B15" s="187" t="s">
        <v>12</v>
      </c>
      <c r="C15" s="182">
        <f>'[10]1、X40039_2020年6月'!$C16/10000</f>
        <v>128.7464</v>
      </c>
      <c r="D15" s="183">
        <f>'[10]1、X40039_2020年6月'!$E16</f>
        <v>-19.06</v>
      </c>
      <c r="F15" s="1"/>
      <c r="G15" s="1"/>
      <c r="H15" s="1"/>
    </row>
    <row r="16" spans="1:7" ht="28.5" customHeight="1">
      <c r="A16" s="130" t="s">
        <v>111</v>
      </c>
      <c r="B16" s="185" t="s">
        <v>12</v>
      </c>
      <c r="C16" s="182">
        <f>'[10]1、X40039_2020年6月'!$C17/10000</f>
        <v>108.0226</v>
      </c>
      <c r="D16" s="183">
        <f>'[10]1、X40039_2020年6月'!$E17</f>
        <v>-14.25</v>
      </c>
      <c r="F16" s="1"/>
      <c r="G16" s="1"/>
    </row>
    <row r="17" spans="1:7" ht="28.5" customHeight="1">
      <c r="A17" s="186" t="s">
        <v>116</v>
      </c>
      <c r="B17" s="187" t="s">
        <v>12</v>
      </c>
      <c r="C17" s="182">
        <f>'[10]1、X40039_2020年6月'!$C22/10000</f>
        <v>98.1</v>
      </c>
      <c r="D17" s="183">
        <f>'[10]1、X40039_2020年6月'!$E22</f>
        <v>-17.24</v>
      </c>
      <c r="F17" s="1"/>
      <c r="G17" s="1"/>
    </row>
    <row r="18" spans="1:7" ht="28.5" customHeight="1">
      <c r="A18" s="132" t="s">
        <v>111</v>
      </c>
      <c r="B18" s="188" t="s">
        <v>12</v>
      </c>
      <c r="C18" s="189">
        <f>'[10]1、X40039_2020年6月'!$C23/10000</f>
        <v>50.5442</v>
      </c>
      <c r="D18" s="190">
        <f>'[10]1、X40039_2020年6月'!$E23</f>
        <v>-22.87</v>
      </c>
      <c r="F18" s="1"/>
      <c r="G18" s="1"/>
    </row>
    <row r="19" spans="1:4" ht="17.25">
      <c r="A19" s="14"/>
      <c r="B19" s="8"/>
      <c r="C19" s="14"/>
      <c r="D19" s="14"/>
    </row>
    <row r="20" spans="1:4" ht="17.25">
      <c r="A20" s="14"/>
      <c r="B20" s="8"/>
      <c r="C20" s="14"/>
      <c r="D20" s="14"/>
    </row>
    <row r="21" spans="1:4" ht="17.25">
      <c r="A21" s="14"/>
      <c r="B21" s="8"/>
      <c r="C21" s="14"/>
      <c r="D21" s="14"/>
    </row>
    <row r="22" spans="1:4" ht="17.25">
      <c r="A22" s="14"/>
      <c r="B22" s="8"/>
      <c r="C22" s="14"/>
      <c r="D22" s="14"/>
    </row>
    <row r="23" spans="1:4" ht="17.25">
      <c r="A23" s="14"/>
      <c r="B23" s="8"/>
      <c r="C23" s="14"/>
      <c r="D23" s="14"/>
    </row>
    <row r="24" spans="1:4" ht="17.25">
      <c r="A24" s="14"/>
      <c r="B24" s="8"/>
      <c r="C24" s="14"/>
      <c r="D24" s="14"/>
    </row>
    <row r="25" spans="1:4" ht="17.25">
      <c r="A25" s="14"/>
      <c r="B25" s="8"/>
      <c r="C25" s="14"/>
      <c r="D25" s="14"/>
    </row>
    <row r="26" spans="1:4" ht="17.25">
      <c r="A26" s="14"/>
      <c r="B26" s="8"/>
      <c r="C26" s="14"/>
      <c r="D26" s="14"/>
    </row>
    <row r="27" spans="1:4" ht="17.25">
      <c r="A27" s="14"/>
      <c r="B27" s="8"/>
      <c r="C27" s="14"/>
      <c r="D27" s="14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16" sqref="D16"/>
    </sheetView>
  </sheetViews>
  <sheetFormatPr defaultColWidth="8.00390625" defaultRowHeight="14.25"/>
  <cols>
    <col min="1" max="1" width="26.875" style="69" customWidth="1"/>
    <col min="2" max="2" width="12.125" style="69" customWidth="1"/>
    <col min="3" max="3" width="15.125" style="69" customWidth="1"/>
    <col min="4" max="4" width="11.50390625" style="69" customWidth="1"/>
    <col min="5" max="16384" width="8.00390625" style="69" customWidth="1"/>
  </cols>
  <sheetData>
    <row r="1" spans="1:4" ht="19.5" customHeight="1">
      <c r="A1" s="352" t="s">
        <v>117</v>
      </c>
      <c r="B1" s="352"/>
      <c r="C1" s="353"/>
      <c r="D1" s="353"/>
    </row>
    <row r="2" spans="1:4" ht="15.75">
      <c r="A2" s="84"/>
      <c r="B2" s="84"/>
      <c r="C2" s="84"/>
      <c r="D2" s="84"/>
    </row>
    <row r="3" spans="1:4" ht="17.25">
      <c r="A3" s="354"/>
      <c r="B3" s="354"/>
      <c r="C3" s="354"/>
      <c r="D3" s="85"/>
    </row>
    <row r="4" spans="1:4" ht="24" customHeight="1">
      <c r="A4" s="86" t="s">
        <v>299</v>
      </c>
      <c r="B4" s="86" t="s">
        <v>80</v>
      </c>
      <c r="C4" s="87" t="s">
        <v>118</v>
      </c>
      <c r="D4" s="88" t="s">
        <v>119</v>
      </c>
    </row>
    <row r="5" spans="1:4" ht="24.75" customHeight="1">
      <c r="A5" s="89" t="s">
        <v>120</v>
      </c>
      <c r="B5" s="191" t="s">
        <v>3</v>
      </c>
      <c r="C5" s="192">
        <f>'[4]Sheet1'!B21/10000</f>
        <v>690.8676186301133</v>
      </c>
      <c r="D5" s="193">
        <f>ROUND('[4]Sheet1'!D21,1)</f>
        <v>-6.5</v>
      </c>
    </row>
    <row r="6" spans="1:4" ht="24.75" customHeight="1">
      <c r="A6" s="194" t="s">
        <v>121</v>
      </c>
      <c r="B6" s="90" t="s">
        <v>3</v>
      </c>
      <c r="C6" s="195"/>
      <c r="D6" s="196"/>
    </row>
    <row r="7" spans="1:4" ht="24.75" customHeight="1">
      <c r="A7" s="197" t="s">
        <v>122</v>
      </c>
      <c r="B7" s="90" t="s">
        <v>3</v>
      </c>
      <c r="C7" s="195">
        <f>'[4]Sheet1'!B23/10000</f>
        <v>601.3557991526175</v>
      </c>
      <c r="D7" s="196">
        <f>ROUND('[4]Sheet1'!D23,1)</f>
        <v>-6.7</v>
      </c>
    </row>
    <row r="8" spans="1:4" ht="24.75" customHeight="1">
      <c r="A8" s="197" t="s">
        <v>123</v>
      </c>
      <c r="B8" s="90" t="s">
        <v>3</v>
      </c>
      <c r="C8" s="195">
        <f>'[4]Sheet1'!B24/10000</f>
        <v>89.51181947749583</v>
      </c>
      <c r="D8" s="196">
        <f>ROUND('[4]Sheet1'!D24,1)</f>
        <v>-5.2</v>
      </c>
    </row>
    <row r="9" spans="1:4" ht="24.75" customHeight="1">
      <c r="A9" s="194" t="s">
        <v>124</v>
      </c>
      <c r="B9" s="90" t="s">
        <v>3</v>
      </c>
      <c r="C9" s="195"/>
      <c r="D9" s="196"/>
    </row>
    <row r="10" spans="1:4" ht="24.75" customHeight="1">
      <c r="A10" s="197" t="s">
        <v>125</v>
      </c>
      <c r="B10" s="90" t="s">
        <v>3</v>
      </c>
      <c r="C10" s="195">
        <f>'[4]Sheet1'!B26/10000</f>
        <v>606.0026185475092</v>
      </c>
      <c r="D10" s="196">
        <f>ROUND('[4]Sheet1'!D26,1)</f>
        <v>-4.5</v>
      </c>
    </row>
    <row r="11" spans="1:4" ht="24.75" customHeight="1">
      <c r="A11" s="198" t="s">
        <v>126</v>
      </c>
      <c r="B11" s="199" t="s">
        <v>3</v>
      </c>
      <c r="C11" s="200">
        <f>'[4]Sheet1'!B27/10000</f>
        <v>84.86500008260413</v>
      </c>
      <c r="D11" s="201">
        <f>ROUND('[4]Sheet1'!D27,1)</f>
        <v>-18.7</v>
      </c>
    </row>
    <row r="12" spans="1:5" ht="24.75" customHeight="1">
      <c r="A12" s="89" t="s">
        <v>300</v>
      </c>
      <c r="B12" s="90"/>
      <c r="C12" s="91"/>
      <c r="D12" s="92"/>
      <c r="E12" s="76"/>
    </row>
    <row r="13" spans="1:4" ht="24.75" customHeight="1">
      <c r="A13" s="104" t="s">
        <v>307</v>
      </c>
      <c r="B13" s="93" t="s">
        <v>127</v>
      </c>
      <c r="C13" s="94">
        <v>1584.84</v>
      </c>
      <c r="D13" s="95">
        <v>-43.6</v>
      </c>
    </row>
    <row r="14" spans="1:4" ht="24.75" customHeight="1">
      <c r="A14" s="104" t="s">
        <v>308</v>
      </c>
      <c r="B14" s="93" t="s">
        <v>127</v>
      </c>
      <c r="C14" s="324">
        <v>2.02</v>
      </c>
      <c r="D14" s="325">
        <v>-88.9</v>
      </c>
    </row>
    <row r="15" spans="1:4" ht="24.75" customHeight="1">
      <c r="A15" s="104" t="s">
        <v>309</v>
      </c>
      <c r="B15" s="90" t="s">
        <v>3</v>
      </c>
      <c r="C15" s="94">
        <v>152.41</v>
      </c>
      <c r="D15" s="95">
        <v>-45</v>
      </c>
    </row>
    <row r="16" spans="1:4" ht="24.75" customHeight="1">
      <c r="A16" s="105" t="s">
        <v>310</v>
      </c>
      <c r="B16" s="96" t="s">
        <v>188</v>
      </c>
      <c r="C16" s="326">
        <v>0.11</v>
      </c>
      <c r="D16" s="327">
        <v>-85.4</v>
      </c>
    </row>
    <row r="17" spans="1:4" ht="17.25">
      <c r="A17" s="19" t="s">
        <v>196</v>
      </c>
      <c r="B17" s="19"/>
      <c r="C17" s="20"/>
      <c r="D17" s="20"/>
    </row>
  </sheetData>
  <sheetProtection/>
  <mergeCells count="2">
    <mergeCell ref="A1:D1"/>
    <mergeCell ref="A3:C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G12" sqref="G12"/>
    </sheetView>
  </sheetViews>
  <sheetFormatPr defaultColWidth="8.00390625" defaultRowHeight="14.25"/>
  <cols>
    <col min="1" max="1" width="36.25390625" style="69" customWidth="1"/>
    <col min="2" max="2" width="17.50390625" style="69" customWidth="1"/>
    <col min="3" max="3" width="12.625" style="69" customWidth="1"/>
    <col min="4" max="16384" width="8.00390625" style="69" customWidth="1"/>
  </cols>
  <sheetData>
    <row r="1" spans="1:3" ht="42.75" customHeight="1">
      <c r="A1" s="340" t="s">
        <v>128</v>
      </c>
      <c r="B1" s="340"/>
      <c r="C1" s="340"/>
    </row>
    <row r="2" spans="1:3" ht="6.75" customHeight="1">
      <c r="A2" s="202"/>
      <c r="B2" s="202"/>
      <c r="C2" s="202"/>
    </row>
    <row r="3" spans="1:3" ht="15.75" customHeight="1">
      <c r="A3" s="203"/>
      <c r="B3" s="355"/>
      <c r="C3" s="355"/>
    </row>
    <row r="4" spans="1:3" ht="32.25" customHeight="1">
      <c r="A4" s="204" t="s">
        <v>299</v>
      </c>
      <c r="B4" s="87" t="s">
        <v>313</v>
      </c>
      <c r="C4" s="88" t="s">
        <v>66</v>
      </c>
    </row>
    <row r="5" spans="1:3" ht="17.25">
      <c r="A5" s="205" t="s">
        <v>130</v>
      </c>
      <c r="B5" s="206">
        <f>'[4]Sheet1'!$B31/10000</f>
        <v>177.37887</v>
      </c>
      <c r="C5" s="207">
        <f>ROUND('[4]Sheet1'!$C$31,1)</f>
        <v>-0.7</v>
      </c>
    </row>
    <row r="6" spans="1:3" ht="21" customHeight="1">
      <c r="A6" s="205" t="s">
        <v>131</v>
      </c>
      <c r="B6" s="208">
        <f>'[4]Sheet1'!$B33/10000</f>
        <v>19.19624</v>
      </c>
      <c r="C6" s="209">
        <f>ROUND('[4]Sheet1'!$C33,1)</f>
        <v>2.5</v>
      </c>
    </row>
    <row r="7" spans="1:3" ht="21" customHeight="1">
      <c r="A7" s="205" t="s">
        <v>132</v>
      </c>
      <c r="B7" s="208">
        <f>'[4]Sheet1'!$B34/10000</f>
        <v>1.79748</v>
      </c>
      <c r="C7" s="209">
        <f>ROUND('[4]Sheet1'!$C34,1)</f>
        <v>0.8</v>
      </c>
    </row>
    <row r="8" spans="1:3" ht="21" customHeight="1">
      <c r="A8" s="205" t="s">
        <v>133</v>
      </c>
      <c r="B8" s="208">
        <f>'[4]Sheet1'!$B35/10000</f>
        <v>3.38124</v>
      </c>
      <c r="C8" s="209">
        <f>ROUND('[4]Sheet1'!$C35,1)</f>
        <v>-1.9</v>
      </c>
    </row>
    <row r="9" spans="1:3" ht="21" customHeight="1">
      <c r="A9" s="205" t="s">
        <v>134</v>
      </c>
      <c r="B9" s="208">
        <f>'[4]Sheet1'!$B36/10000</f>
        <v>15.395589999999999</v>
      </c>
      <c r="C9" s="209">
        <f>ROUND('[4]Sheet1'!$C36,1)</f>
        <v>0.9</v>
      </c>
    </row>
    <row r="10" spans="1:3" ht="21" customHeight="1">
      <c r="A10" s="205" t="s">
        <v>135</v>
      </c>
      <c r="B10" s="208">
        <f>'[4]Sheet1'!$B37/10000</f>
        <v>0.9266700000000001</v>
      </c>
      <c r="C10" s="209">
        <f>ROUND('[4]Sheet1'!$C37,1)</f>
        <v>7.8</v>
      </c>
    </row>
    <row r="11" spans="1:3" ht="21" customHeight="1">
      <c r="A11" s="205" t="s">
        <v>136</v>
      </c>
      <c r="B11" s="208">
        <f>'[4]Sheet1'!$B38/10000</f>
        <v>3.79852</v>
      </c>
      <c r="C11" s="209">
        <f>ROUND('[4]Sheet1'!$C38,1)</f>
        <v>-18</v>
      </c>
    </row>
    <row r="12" spans="1:3" ht="21" customHeight="1">
      <c r="A12" s="205" t="s">
        <v>137</v>
      </c>
      <c r="B12" s="208">
        <f>'[4]Sheet1'!$B39/10000</f>
        <v>8.343069999999999</v>
      </c>
      <c r="C12" s="209">
        <f>ROUND('[4]Sheet1'!$C39,1)</f>
        <v>4.4</v>
      </c>
    </row>
    <row r="13" spans="1:3" ht="21" customHeight="1">
      <c r="A13" s="205" t="s">
        <v>138</v>
      </c>
      <c r="B13" s="208">
        <f>'[4]Sheet1'!$B40/10000</f>
        <v>3.9997199999999995</v>
      </c>
      <c r="C13" s="209">
        <f>ROUND('[4]Sheet1'!$C40,1)</f>
        <v>0</v>
      </c>
    </row>
    <row r="14" spans="1:3" ht="21" customHeight="1">
      <c r="A14" s="205" t="s">
        <v>139</v>
      </c>
      <c r="B14" s="208">
        <f>'[4]Sheet1'!$B41/10000</f>
        <v>0.9283600000000001</v>
      </c>
      <c r="C14" s="209">
        <f>ROUND('[4]Sheet1'!$C41,1)</f>
        <v>-1</v>
      </c>
    </row>
    <row r="15" spans="1:3" ht="21" customHeight="1">
      <c r="A15" s="205" t="s">
        <v>140</v>
      </c>
      <c r="B15" s="208">
        <f>'[4]Sheet1'!$B42/10000</f>
        <v>0.34449</v>
      </c>
      <c r="C15" s="209">
        <f>ROUND('[4]Sheet1'!$C42,1)</f>
        <v>0.3</v>
      </c>
    </row>
    <row r="16" spans="1:3" ht="21" customHeight="1">
      <c r="A16" s="205" t="s">
        <v>141</v>
      </c>
      <c r="B16" s="208">
        <f>'[4]Sheet1'!$B43/10000</f>
        <v>0.04421</v>
      </c>
      <c r="C16" s="209">
        <f>ROUND('[4]Sheet1'!$C43,1)</f>
        <v>0.7</v>
      </c>
    </row>
    <row r="17" spans="1:3" ht="21" customHeight="1">
      <c r="A17" s="205" t="s">
        <v>142</v>
      </c>
      <c r="B17" s="208">
        <f>'[4]Sheet1'!$B44/10000</f>
        <v>9.704930000000001</v>
      </c>
      <c r="C17" s="209">
        <f>ROUND('[4]Sheet1'!$C44,1)</f>
        <v>0.4</v>
      </c>
    </row>
    <row r="18" spans="1:3" ht="21" customHeight="1">
      <c r="A18" s="205" t="s">
        <v>143</v>
      </c>
      <c r="B18" s="208">
        <f>'[4]Sheet1'!$B45/10000</f>
        <v>8.62251</v>
      </c>
      <c r="C18" s="209">
        <f>ROUND('[4]Sheet1'!$C45,1)</f>
        <v>7.6</v>
      </c>
    </row>
    <row r="19" spans="1:3" ht="21" customHeight="1">
      <c r="A19" s="205" t="s">
        <v>144</v>
      </c>
      <c r="B19" s="208">
        <f>'[4]Sheet1'!$B46/10000</f>
        <v>2.80166</v>
      </c>
      <c r="C19" s="209">
        <f>ROUND('[4]Sheet1'!$C46,1)</f>
        <v>9.4</v>
      </c>
    </row>
    <row r="20" spans="1:3" ht="21" customHeight="1">
      <c r="A20" s="205" t="s">
        <v>145</v>
      </c>
      <c r="B20" s="208">
        <f>'[4]Sheet1'!$B47/10000</f>
        <v>2.55059</v>
      </c>
      <c r="C20" s="209">
        <f>ROUND('[4]Sheet1'!$C47,1)</f>
        <v>-0.7</v>
      </c>
    </row>
    <row r="21" spans="1:3" ht="21" customHeight="1">
      <c r="A21" s="205" t="s">
        <v>146</v>
      </c>
      <c r="B21" s="208">
        <f>'[4]Sheet1'!$B48/10000</f>
        <v>1.81018</v>
      </c>
      <c r="C21" s="209">
        <f>ROUND('[4]Sheet1'!$C48,1)</f>
        <v>-5.7</v>
      </c>
    </row>
    <row r="22" spans="1:3" ht="21" customHeight="1">
      <c r="A22" s="205" t="s">
        <v>147</v>
      </c>
      <c r="B22" s="208">
        <f>'[4]Sheet1'!$B49/10000</f>
        <v>0.9047200000000001</v>
      </c>
      <c r="C22" s="209">
        <f>ROUND('[4]Sheet1'!$C49,1)</f>
        <v>2.5</v>
      </c>
    </row>
    <row r="23" spans="1:3" ht="21" customHeight="1">
      <c r="A23" s="205" t="s">
        <v>148</v>
      </c>
      <c r="B23" s="208">
        <f>'[4]Sheet1'!$B50/10000</f>
        <v>35.47303</v>
      </c>
      <c r="C23" s="209">
        <f>ROUND('[4]Sheet1'!$C50,1)</f>
        <v>-1.7</v>
      </c>
    </row>
    <row r="24" spans="1:3" ht="21" customHeight="1">
      <c r="A24" s="205" t="s">
        <v>149</v>
      </c>
      <c r="B24" s="208">
        <f>'[4]Sheet1'!$B51/10000</f>
        <v>7.38467</v>
      </c>
      <c r="C24" s="209">
        <f>ROUND('[4]Sheet1'!$C51,1)</f>
        <v>-0.4</v>
      </c>
    </row>
    <row r="25" spans="1:3" ht="21" customHeight="1">
      <c r="A25" s="205" t="s">
        <v>150</v>
      </c>
      <c r="B25" s="208">
        <f>'[4]Sheet1'!$B52/10000</f>
        <v>2.19415</v>
      </c>
      <c r="C25" s="209">
        <f>ROUND('[4]Sheet1'!$C52,1)</f>
        <v>6.8</v>
      </c>
    </row>
    <row r="26" spans="1:3" ht="21" customHeight="1">
      <c r="A26" s="205" t="s">
        <v>151</v>
      </c>
      <c r="B26" s="208">
        <f>'[4]Sheet1'!$B53/10000</f>
        <v>43.82906</v>
      </c>
      <c r="C26" s="209">
        <f>ROUND('[4]Sheet1'!$C53,1)</f>
        <v>-3.6</v>
      </c>
    </row>
    <row r="27" spans="1:3" ht="21" customHeight="1">
      <c r="A27" s="205" t="s">
        <v>152</v>
      </c>
      <c r="B27" s="208">
        <f>'[4]Sheet1'!$B54/10000</f>
        <v>0.8267</v>
      </c>
      <c r="C27" s="209">
        <f>ROUND('[4]Sheet1'!$C54,1)</f>
        <v>4.3</v>
      </c>
    </row>
    <row r="28" spans="1:3" ht="21" customHeight="1">
      <c r="A28" s="210" t="s">
        <v>153</v>
      </c>
      <c r="B28" s="211">
        <f>'[4]Sheet1'!$B55/10000</f>
        <v>3.12108</v>
      </c>
      <c r="C28" s="212">
        <f>ROUND('[4]Sheet1'!$C55,1)</f>
        <v>-1.7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29.375" style="52" customWidth="1"/>
    <col min="2" max="2" width="20.25390625" style="99" customWidth="1"/>
    <col min="3" max="3" width="17.50390625" style="101" customWidth="1"/>
    <col min="4" max="5" width="10.75390625" style="52" customWidth="1"/>
    <col min="6" max="16384" width="9.00390625" style="52" customWidth="1"/>
  </cols>
  <sheetData>
    <row r="1" spans="1:3" ht="39.75" customHeight="1">
      <c r="A1" s="356" t="s">
        <v>225</v>
      </c>
      <c r="B1" s="357"/>
      <c r="C1" s="358"/>
    </row>
    <row r="2" spans="1:3" ht="19.5" customHeight="1">
      <c r="A2" s="213" t="s">
        <v>218</v>
      </c>
      <c r="B2" s="214" t="s">
        <v>129</v>
      </c>
      <c r="C2" s="215" t="s">
        <v>66</v>
      </c>
    </row>
    <row r="3" spans="1:3" ht="19.5" customHeight="1">
      <c r="A3" s="216" t="s">
        <v>15</v>
      </c>
      <c r="B3" s="217">
        <v>194.6728</v>
      </c>
      <c r="C3" s="218">
        <v>44.5425</v>
      </c>
    </row>
    <row r="4" spans="1:3" ht="19.5" customHeight="1">
      <c r="A4" s="219" t="s">
        <v>16</v>
      </c>
      <c r="B4" s="217">
        <v>86.8133</v>
      </c>
      <c r="C4" s="218">
        <v>21.033</v>
      </c>
    </row>
    <row r="5" spans="1:3" ht="19.5" customHeight="1">
      <c r="A5" s="220" t="s">
        <v>17</v>
      </c>
      <c r="B5" s="217">
        <v>107.8595</v>
      </c>
      <c r="C5" s="218">
        <v>71.3277</v>
      </c>
    </row>
    <row r="6" spans="1:3" ht="19.5" customHeight="1">
      <c r="A6" s="216" t="s">
        <v>154</v>
      </c>
      <c r="B6" s="217"/>
      <c r="C6" s="218"/>
    </row>
    <row r="7" spans="1:5" ht="19.5" customHeight="1">
      <c r="A7" s="219" t="s">
        <v>219</v>
      </c>
      <c r="B7" s="217">
        <v>184.3775</v>
      </c>
      <c r="C7" s="218">
        <v>39.9435</v>
      </c>
      <c r="E7" s="98"/>
    </row>
    <row r="8" spans="1:5" ht="19.5" customHeight="1">
      <c r="A8" s="219" t="s">
        <v>220</v>
      </c>
      <c r="B8" s="217">
        <v>1.0778</v>
      </c>
      <c r="C8" s="218">
        <v>501.3148</v>
      </c>
      <c r="E8" s="98"/>
    </row>
    <row r="9" spans="1:5" ht="19.5" customHeight="1">
      <c r="A9" s="219" t="s">
        <v>221</v>
      </c>
      <c r="B9" s="217">
        <v>5.0911</v>
      </c>
      <c r="C9" s="218">
        <v>116.5931</v>
      </c>
      <c r="E9" s="98"/>
    </row>
    <row r="10" spans="1:5" ht="19.5" customHeight="1">
      <c r="A10" s="219" t="s">
        <v>222</v>
      </c>
      <c r="B10" s="217">
        <v>4.1264</v>
      </c>
      <c r="C10" s="218">
        <v>948.452</v>
      </c>
      <c r="E10" s="98"/>
    </row>
    <row r="11" spans="1:5" ht="19.5" customHeight="1">
      <c r="A11" s="220" t="s">
        <v>223</v>
      </c>
      <c r="B11" s="217">
        <v>0</v>
      </c>
      <c r="C11" s="218">
        <v>-100</v>
      </c>
      <c r="E11" s="98"/>
    </row>
    <row r="12" spans="1:3" ht="19.5" customHeight="1">
      <c r="A12" s="221" t="s">
        <v>155</v>
      </c>
      <c r="B12" s="222"/>
      <c r="C12" s="223"/>
    </row>
    <row r="13" spans="1:5" ht="19.5" customHeight="1">
      <c r="A13" s="224" t="s">
        <v>316</v>
      </c>
      <c r="B13" s="217">
        <v>145.9445</v>
      </c>
      <c r="C13" s="218">
        <v>27.676</v>
      </c>
      <c r="D13" s="98"/>
      <c r="E13" s="98"/>
    </row>
    <row r="14" spans="1:5" ht="19.5" customHeight="1">
      <c r="A14" s="224" t="s">
        <v>317</v>
      </c>
      <c r="B14" s="217">
        <v>33.8887</v>
      </c>
      <c r="C14" s="218">
        <v>118.1304</v>
      </c>
      <c r="D14" s="98"/>
      <c r="E14" s="98"/>
    </row>
    <row r="15" spans="1:5" ht="19.5" customHeight="1">
      <c r="A15" s="224" t="s">
        <v>318</v>
      </c>
      <c r="B15" s="217">
        <v>14.4646</v>
      </c>
      <c r="C15" s="218">
        <v>211.9597</v>
      </c>
      <c r="D15" s="98"/>
      <c r="E15" s="98"/>
    </row>
    <row r="16" spans="1:5" ht="19.5" customHeight="1">
      <c r="A16" s="224" t="s">
        <v>319</v>
      </c>
      <c r="B16" s="217">
        <v>0.369</v>
      </c>
      <c r="C16" s="218">
        <v>83.9757</v>
      </c>
      <c r="D16" s="98"/>
      <c r="E16" s="98"/>
    </row>
    <row r="17" spans="1:5" ht="19.5" customHeight="1">
      <c r="A17" s="224" t="s">
        <v>320</v>
      </c>
      <c r="B17" s="225">
        <v>0.004</v>
      </c>
      <c r="C17" s="218" t="s">
        <v>315</v>
      </c>
      <c r="D17" s="98"/>
      <c r="E17" s="98"/>
    </row>
    <row r="18" spans="1:5" ht="19.5" customHeight="1">
      <c r="A18" s="224" t="s">
        <v>321</v>
      </c>
      <c r="B18" s="225">
        <v>0.002</v>
      </c>
      <c r="C18" s="218">
        <v>464.1042</v>
      </c>
      <c r="D18" s="98"/>
      <c r="E18" s="98"/>
    </row>
    <row r="19" ht="12.75" customHeight="1">
      <c r="C19" s="100"/>
    </row>
    <row r="20" ht="15.75">
      <c r="A20" s="52" t="s">
        <v>306</v>
      </c>
    </row>
  </sheetData>
  <sheetProtection/>
  <mergeCells count="1">
    <mergeCell ref="A1:C1"/>
  </mergeCells>
  <printOptions horizontalCentered="1"/>
  <pageMargins left="0.59" right="0.59" top="0.71" bottom="0.98" header="0.43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8" sqref="D8"/>
    </sheetView>
  </sheetViews>
  <sheetFormatPr defaultColWidth="8.00390625" defaultRowHeight="14.25"/>
  <cols>
    <col min="1" max="1" width="36.375" style="69" customWidth="1"/>
    <col min="2" max="2" width="13.375" style="69" customWidth="1"/>
    <col min="3" max="3" width="14.00390625" style="70" customWidth="1"/>
    <col min="4" max="4" width="13.00390625" style="69" bestFit="1" customWidth="1"/>
    <col min="5" max="6" width="17.25390625" style="69" bestFit="1" customWidth="1"/>
    <col min="7" max="16384" width="8.00390625" style="69" customWidth="1"/>
  </cols>
  <sheetData>
    <row r="1" spans="1:4" ht="24.75">
      <c r="A1" s="351" t="s">
        <v>156</v>
      </c>
      <c r="B1" s="351"/>
      <c r="C1" s="351"/>
      <c r="D1" s="351"/>
    </row>
    <row r="2" spans="1:4" ht="15.75">
      <c r="A2" s="12"/>
      <c r="B2" s="12"/>
      <c r="C2" s="12"/>
      <c r="D2" s="13"/>
    </row>
    <row r="3" spans="1:4" ht="17.25">
      <c r="A3" s="14"/>
      <c r="B3" s="14"/>
      <c r="C3" s="14"/>
      <c r="D3" s="15" t="s">
        <v>157</v>
      </c>
    </row>
    <row r="4" spans="1:4" ht="26.25" customHeight="1">
      <c r="A4" s="177" t="s">
        <v>353</v>
      </c>
      <c r="B4" s="177" t="s">
        <v>190</v>
      </c>
      <c r="C4" s="177" t="s">
        <v>191</v>
      </c>
      <c r="D4" s="226" t="s">
        <v>119</v>
      </c>
    </row>
    <row r="5" spans="1:5" s="1" customFormat="1" ht="26.25" customHeight="1">
      <c r="A5" s="227" t="s">
        <v>303</v>
      </c>
      <c r="B5" s="228">
        <f>'[1]Sheet2'!B6/10000</f>
        <v>33.8454</v>
      </c>
      <c r="C5" s="229">
        <f>'[1]Sheet2'!C6/10000</f>
        <v>160.7365</v>
      </c>
      <c r="D5" s="230">
        <f>ROUND('[1]Sheet2'!$E6,1)</f>
        <v>-7.4</v>
      </c>
      <c r="E5" s="16"/>
    </row>
    <row r="6" spans="1:5" ht="26.25" customHeight="1">
      <c r="A6" s="231" t="s">
        <v>158</v>
      </c>
      <c r="B6" s="232">
        <f>'[1]Sheet2'!B7/10000</f>
        <v>26.9395</v>
      </c>
      <c r="C6" s="233">
        <f>'[1]Sheet2'!C7/10000</f>
        <v>135.1374</v>
      </c>
      <c r="D6" s="234">
        <f>ROUND('[1]Sheet2'!$E7,1)</f>
        <v>-7.7</v>
      </c>
      <c r="E6" s="16"/>
    </row>
    <row r="7" spans="1:5" ht="26.25" customHeight="1">
      <c r="A7" s="231" t="s">
        <v>159</v>
      </c>
      <c r="B7" s="232">
        <f>'[1]Sheet2'!B8/10000</f>
        <v>6.9059</v>
      </c>
      <c r="C7" s="233">
        <f>'[1]Sheet2'!C8/10000</f>
        <v>25.5991</v>
      </c>
      <c r="D7" s="234">
        <f>ROUND('[1]Sheet2'!$E8,1)</f>
        <v>-5.3</v>
      </c>
      <c r="E7" s="16"/>
    </row>
    <row r="8" spans="1:5" ht="26.25" customHeight="1">
      <c r="A8" s="227" t="s">
        <v>197</v>
      </c>
      <c r="B8" s="232">
        <f>'[1]Sheet2'!B9/10000</f>
        <v>15.2109</v>
      </c>
      <c r="C8" s="233">
        <f>'[1]Sheet2'!C9/10000</f>
        <v>67.7227</v>
      </c>
      <c r="D8" s="234">
        <f>ROUND('[1]Sheet2'!$E9,1)</f>
        <v>-9.1</v>
      </c>
      <c r="E8" s="16"/>
    </row>
    <row r="9" spans="1:5" ht="26.25" customHeight="1">
      <c r="A9" s="231" t="s">
        <v>158</v>
      </c>
      <c r="B9" s="232">
        <f>'[1]Sheet2'!B10/10000</f>
        <v>8.4395</v>
      </c>
      <c r="C9" s="233">
        <f>'[1]Sheet2'!C10/10000</f>
        <v>42.9077</v>
      </c>
      <c r="D9" s="234">
        <f>ROUND('[1]Sheet2'!$E10,1)</f>
        <v>-11.2</v>
      </c>
      <c r="E9" s="16"/>
    </row>
    <row r="10" spans="1:5" ht="26.25" customHeight="1">
      <c r="A10" s="235" t="s">
        <v>354</v>
      </c>
      <c r="B10" s="232">
        <f>'[1]Sheet2'!B11/10000</f>
        <v>16.9341</v>
      </c>
      <c r="C10" s="233">
        <f>'[1]Sheet2'!C11/10000</f>
        <v>84.5424</v>
      </c>
      <c r="D10" s="234">
        <f>ROUND('[1]Sheet2'!$E11,1)</f>
        <v>-5.2</v>
      </c>
      <c r="E10" s="16"/>
    </row>
    <row r="11" spans="1:5" s="1" customFormat="1" ht="26.25" customHeight="1">
      <c r="A11" s="236" t="s">
        <v>304</v>
      </c>
      <c r="B11" s="237">
        <f>'[1]Sheet2'!B12/10000</f>
        <v>66.5586</v>
      </c>
      <c r="C11" s="238">
        <f>'[1]Sheet2'!C12/10000</f>
        <v>264.0963</v>
      </c>
      <c r="D11" s="239">
        <f>ROUND('[1]Sheet2'!$E12,1)</f>
        <v>-18.6</v>
      </c>
      <c r="E11" s="16"/>
    </row>
    <row r="12" spans="1:4" ht="26.25" customHeight="1">
      <c r="A12" s="177" t="s">
        <v>160</v>
      </c>
      <c r="B12" s="240" t="s">
        <v>161</v>
      </c>
      <c r="C12" s="241" t="s">
        <v>162</v>
      </c>
      <c r="D12" s="242" t="s">
        <v>163</v>
      </c>
    </row>
    <row r="13" spans="1:5" ht="26.25" customHeight="1">
      <c r="A13" s="243" t="s">
        <v>164</v>
      </c>
      <c r="B13" s="244">
        <f>'[2]Sheet1'!$C6/10000</f>
        <v>3010.5061268049003</v>
      </c>
      <c r="C13" s="245">
        <f>'[2]Sheet1'!D6/10000</f>
        <v>2759.0030010126</v>
      </c>
      <c r="D13" s="246">
        <f>'[2]Sheet1'!$F$6</f>
        <v>5.808708805620739</v>
      </c>
      <c r="E13" s="102"/>
    </row>
    <row r="14" spans="1:4" ht="26.25" customHeight="1">
      <c r="A14" s="231" t="s">
        <v>165</v>
      </c>
      <c r="B14" s="232">
        <f>'[2]Sheet1'!$C7/10000</f>
        <v>1891.7555663594</v>
      </c>
      <c r="C14" s="233">
        <f>'[2]Sheet1'!D7/10000</f>
        <v>1689.4621799782</v>
      </c>
      <c r="D14" s="234">
        <f>ROUND('[2]Sheet1'!F7,1)</f>
        <v>13.6</v>
      </c>
    </row>
    <row r="15" spans="1:4" ht="26.25" customHeight="1">
      <c r="A15" s="231" t="s">
        <v>166</v>
      </c>
      <c r="B15" s="232">
        <f>'[2]Sheet1'!$C8/10000</f>
        <v>592.5304695943</v>
      </c>
      <c r="C15" s="233">
        <f>'[2]Sheet1'!D8/10000</f>
        <v>538.9620655669</v>
      </c>
      <c r="D15" s="234">
        <f>ROUND('[2]Sheet1'!F8,1)</f>
        <v>4.7</v>
      </c>
    </row>
    <row r="16" spans="1:4" ht="26.25" customHeight="1">
      <c r="A16" s="231" t="s">
        <v>193</v>
      </c>
      <c r="B16" s="232">
        <f>'[2]Sheet1'!$C9/10000</f>
        <v>45.838174810800005</v>
      </c>
      <c r="C16" s="233">
        <f>'[2]Sheet1'!D9/10000</f>
        <v>75.5148196451</v>
      </c>
      <c r="D16" s="234">
        <f>ROUND('[2]Sheet1'!F9,1)</f>
        <v>-24.4</v>
      </c>
    </row>
    <row r="17" spans="1:4" ht="26.25" customHeight="1">
      <c r="A17" s="231" t="s">
        <v>194</v>
      </c>
      <c r="B17" s="232">
        <f>'[2]Sheet1'!$C10/10000</f>
        <v>458.44663019970005</v>
      </c>
      <c r="C17" s="233">
        <f>'[2]Sheet1'!D10/10000</f>
        <v>453.50797989959995</v>
      </c>
      <c r="D17" s="234">
        <f>ROUND('[2]Sheet1'!F10,1)</f>
        <v>-16.9</v>
      </c>
    </row>
    <row r="18" spans="1:4" ht="26.25" customHeight="1">
      <c r="A18" s="231" t="s">
        <v>167</v>
      </c>
      <c r="B18" s="232">
        <f>'[2]Sheet1'!$C11/10000</f>
        <v>20.9827844392</v>
      </c>
      <c r="C18" s="233">
        <f>'[2]Sheet1'!D11/10000</f>
        <v>0.5781746912000001</v>
      </c>
      <c r="D18" s="234">
        <f>ROUND('[2]Sheet1'!F11,1)</f>
        <v>1821.4</v>
      </c>
    </row>
    <row r="19" spans="1:6" ht="26.25" customHeight="1">
      <c r="A19" s="227" t="s">
        <v>168</v>
      </c>
      <c r="B19" s="244">
        <f>'[2]Sheet1'!$C12/10000</f>
        <v>2282.2067402748</v>
      </c>
      <c r="C19" s="245">
        <f>'[2]Sheet1'!D12/10000</f>
        <v>1993.7972825663</v>
      </c>
      <c r="D19" s="246">
        <f>ROUND('[2]Sheet1'!F12,1)</f>
        <v>26.3</v>
      </c>
      <c r="E19" s="103"/>
      <c r="F19" s="103"/>
    </row>
    <row r="20" spans="1:4" ht="26.25" customHeight="1">
      <c r="A20" s="231" t="s">
        <v>311</v>
      </c>
      <c r="B20" s="232">
        <f>'[2]Sheet1'!$C13/10000</f>
        <v>513.5857263938001</v>
      </c>
      <c r="C20" s="233">
        <f>'[2]Sheet1'!D13/10000</f>
        <v>444.25214661250004</v>
      </c>
      <c r="D20" s="234">
        <f>ROUND('[2]Sheet1'!F13,1)</f>
        <v>23.8</v>
      </c>
    </row>
    <row r="21" spans="1:5" ht="26.25" customHeight="1">
      <c r="A21" s="247" t="s">
        <v>312</v>
      </c>
      <c r="B21" s="237">
        <f>'[2]Sheet1'!$C14/10000</f>
        <v>1723.3929669746</v>
      </c>
      <c r="C21" s="238">
        <f>'[2]Sheet1'!D14/10000</f>
        <v>1517.443538561</v>
      </c>
      <c r="D21" s="239">
        <f>ROUND('[2]Sheet1'!F14,1)</f>
        <v>25.4</v>
      </c>
      <c r="E21" s="103"/>
    </row>
    <row r="22" spans="1:4" ht="17.25">
      <c r="A22" s="11" t="s">
        <v>169</v>
      </c>
      <c r="B22" s="14"/>
      <c r="C22" s="14"/>
      <c r="D22" s="17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G13" sqref="G13"/>
    </sheetView>
  </sheetViews>
  <sheetFormatPr defaultColWidth="8.00390625" defaultRowHeight="14.25"/>
  <cols>
    <col min="1" max="1" width="33.25390625" style="69" customWidth="1"/>
    <col min="2" max="2" width="15.50390625" style="69" customWidth="1"/>
    <col min="3" max="4" width="11.50390625" style="69" customWidth="1"/>
    <col min="5" max="5" width="8.25390625" style="76" bestFit="1" customWidth="1"/>
    <col min="6" max="16384" width="8.00390625" style="69" customWidth="1"/>
  </cols>
  <sheetData>
    <row r="1" spans="1:4" ht="24.75">
      <c r="A1" s="351" t="s">
        <v>170</v>
      </c>
      <c r="B1" s="351"/>
      <c r="C1" s="351"/>
      <c r="D1" s="351"/>
    </row>
    <row r="3" spans="1:4" ht="17.25">
      <c r="A3" s="8"/>
      <c r="B3" s="359" t="s">
        <v>171</v>
      </c>
      <c r="C3" s="359"/>
      <c r="D3" s="359"/>
    </row>
    <row r="4" spans="1:5" s="6" customFormat="1" ht="35.25">
      <c r="A4" s="248" t="s">
        <v>172</v>
      </c>
      <c r="B4" s="249" t="s">
        <v>173</v>
      </c>
      <c r="C4" s="250" t="s">
        <v>174</v>
      </c>
      <c r="D4" s="251" t="s">
        <v>175</v>
      </c>
      <c r="E4" s="9"/>
    </row>
    <row r="5" spans="1:6" s="7" customFormat="1" ht="26.25" customHeight="1">
      <c r="A5" s="252" t="s">
        <v>195</v>
      </c>
      <c r="B5" s="253">
        <f>'[7]CPI'!$B9</f>
        <v>100.28427312</v>
      </c>
      <c r="C5" s="254">
        <f>'[7]CPI'!$C9</f>
        <v>102.29070007</v>
      </c>
      <c r="D5" s="255">
        <f>'[7]CPI'!$D9</f>
        <v>103.16137432</v>
      </c>
      <c r="E5" s="10"/>
      <c r="F5" s="10"/>
    </row>
    <row r="6" spans="1:5" s="7" customFormat="1" ht="26.25" customHeight="1">
      <c r="A6" s="104" t="s">
        <v>185</v>
      </c>
      <c r="B6" s="256">
        <f>'[7]CPI'!$B10</f>
        <v>101.05135078</v>
      </c>
      <c r="C6" s="257">
        <f>'[7]CPI'!$C10</f>
        <v>109.29236709</v>
      </c>
      <c r="D6" s="258">
        <f>'[7]CPI'!$D10</f>
        <v>111.46154713</v>
      </c>
      <c r="E6" s="10"/>
    </row>
    <row r="7" spans="1:5" s="7" customFormat="1" ht="26.25" customHeight="1">
      <c r="A7" s="104" t="s">
        <v>186</v>
      </c>
      <c r="B7" s="259">
        <f>'[7]CPI'!$B18</f>
        <v>100.00109729</v>
      </c>
      <c r="C7" s="260">
        <f>'[7]CPI'!$C18</f>
        <v>99.66686382</v>
      </c>
      <c r="D7" s="95">
        <f>'[7]CPI'!$D18</f>
        <v>99.87410352</v>
      </c>
      <c r="E7" s="10"/>
    </row>
    <row r="8" spans="1:5" s="7" customFormat="1" ht="26.25" customHeight="1">
      <c r="A8" s="104" t="s">
        <v>355</v>
      </c>
      <c r="B8" s="259">
        <f>'[7]CPI'!$B19</f>
        <v>99.80042142</v>
      </c>
      <c r="C8" s="260">
        <f>'[7]CPI'!$C19</f>
        <v>97.87834428</v>
      </c>
      <c r="D8" s="95">
        <f>'[7]CPI'!$D19</f>
        <v>98.69637924</v>
      </c>
      <c r="E8" s="10"/>
    </row>
    <row r="9" spans="1:5" s="7" customFormat="1" ht="26.25" customHeight="1">
      <c r="A9" s="104" t="s">
        <v>356</v>
      </c>
      <c r="B9" s="259">
        <f>'[7]CPI'!$B20</f>
        <v>100.03984479</v>
      </c>
      <c r="C9" s="260">
        <f>'[7]CPI'!$C20</f>
        <v>100.24302685</v>
      </c>
      <c r="D9" s="95">
        <f>'[7]CPI'!$D20</f>
        <v>99.62250228</v>
      </c>
      <c r="E9" s="10"/>
    </row>
    <row r="10" spans="1:5" s="7" customFormat="1" ht="26.25" customHeight="1">
      <c r="A10" s="104" t="s">
        <v>357</v>
      </c>
      <c r="B10" s="259">
        <f>'[7]CPI'!$B21</f>
        <v>99.96918254</v>
      </c>
      <c r="C10" s="260">
        <f>'[7]CPI'!$C21</f>
        <v>95.94584697</v>
      </c>
      <c r="D10" s="95">
        <f>'[7]CPI'!$D21</f>
        <v>97.13299629</v>
      </c>
      <c r="E10" s="10"/>
    </row>
    <row r="11" spans="1:5" s="7" customFormat="1" ht="26.25" customHeight="1">
      <c r="A11" s="104" t="s">
        <v>358</v>
      </c>
      <c r="B11" s="259">
        <f>'[7]CPI'!$B22</f>
        <v>99.84848668</v>
      </c>
      <c r="C11" s="260">
        <f>'[7]CPI'!$C22</f>
        <v>100.94962057</v>
      </c>
      <c r="D11" s="95">
        <f>'[7]CPI'!$D22</f>
        <v>101.08807508</v>
      </c>
      <c r="E11" s="10"/>
    </row>
    <row r="12" spans="1:5" s="7" customFormat="1" ht="26.25" customHeight="1">
      <c r="A12" s="104" t="s">
        <v>359</v>
      </c>
      <c r="B12" s="259">
        <f>'[7]CPI'!$B23</f>
        <v>100</v>
      </c>
      <c r="C12" s="260">
        <f>'[7]CPI'!$C23</f>
        <v>102.45671013</v>
      </c>
      <c r="D12" s="95">
        <f>'[7]CPI'!$D23</f>
        <v>101.53079151</v>
      </c>
      <c r="E12" s="10"/>
    </row>
    <row r="13" spans="1:5" s="7" customFormat="1" ht="26.25" customHeight="1">
      <c r="A13" s="104" t="s">
        <v>360</v>
      </c>
      <c r="B13" s="259">
        <f>'[7]CPI'!$B24</f>
        <v>100.29554777</v>
      </c>
      <c r="C13" s="260">
        <f>'[7]CPI'!$C24</f>
        <v>105.19417205</v>
      </c>
      <c r="D13" s="95">
        <f>'[7]CPI'!$D24</f>
        <v>104.67762088</v>
      </c>
      <c r="E13" s="10"/>
    </row>
    <row r="14" spans="1:5" s="7" customFormat="1" ht="26.25" customHeight="1">
      <c r="A14" s="261" t="s">
        <v>176</v>
      </c>
      <c r="B14" s="262">
        <f>'[7]CPI'!$B25</f>
        <v>100.25055434</v>
      </c>
      <c r="C14" s="263">
        <f>'[7]CPI'!$C25</f>
        <v>101.33408144</v>
      </c>
      <c r="D14" s="97">
        <f>'[7]CPI'!$D25</f>
        <v>102.2857122</v>
      </c>
      <c r="E14" s="10"/>
    </row>
    <row r="15" ht="15.75">
      <c r="A15" s="11" t="s">
        <v>177</v>
      </c>
    </row>
  </sheetData>
  <sheetProtection/>
  <mergeCells count="2">
    <mergeCell ref="A1:D1"/>
    <mergeCell ref="B3:D3"/>
  </mergeCells>
  <printOptions horizontalCentered="1"/>
  <pageMargins left="0.75" right="0.75" top="0.83" bottom="0.98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21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25.50390625" style="52" bestFit="1" customWidth="1"/>
    <col min="2" max="3" width="8.875" style="52" customWidth="1"/>
    <col min="4" max="4" width="12.625" style="52" customWidth="1"/>
    <col min="5" max="16384" width="8.875" style="52" customWidth="1"/>
  </cols>
  <sheetData>
    <row r="2" spans="1:4" ht="19.5" customHeight="1">
      <c r="A2" s="338" t="s">
        <v>277</v>
      </c>
      <c r="B2" s="338"/>
      <c r="C2" s="338"/>
      <c r="D2" s="338"/>
    </row>
    <row r="4" spans="1:4" ht="15.75">
      <c r="A4" s="360" t="s">
        <v>278</v>
      </c>
      <c r="B4" s="361" t="s">
        <v>262</v>
      </c>
      <c r="C4" s="361" t="s">
        <v>361</v>
      </c>
      <c r="D4" s="362"/>
    </row>
    <row r="5" spans="1:4" ht="15.75">
      <c r="A5" s="360"/>
      <c r="B5" s="361"/>
      <c r="C5" s="120" t="s">
        <v>293</v>
      </c>
      <c r="D5" s="264" t="s">
        <v>292</v>
      </c>
    </row>
    <row r="6" spans="1:4" ht="15.75">
      <c r="A6" s="114" t="s">
        <v>279</v>
      </c>
      <c r="B6" s="120" t="s">
        <v>288</v>
      </c>
      <c r="C6" s="121">
        <f>'[8]Sheet1'!$C$6</f>
        <v>22405</v>
      </c>
      <c r="D6" s="265">
        <v>9.1</v>
      </c>
    </row>
    <row r="7" spans="1:4" ht="15.75">
      <c r="A7" s="118" t="s">
        <v>290</v>
      </c>
      <c r="B7" s="120" t="s">
        <v>288</v>
      </c>
      <c r="C7" s="121">
        <f>'[8]Sheet1'!$C$3</f>
        <v>6176</v>
      </c>
      <c r="D7" s="265">
        <v>10.3</v>
      </c>
    </row>
    <row r="8" spans="1:4" ht="15.75">
      <c r="A8" s="118" t="s">
        <v>289</v>
      </c>
      <c r="B8" s="120" t="s">
        <v>288</v>
      </c>
      <c r="C8" s="121">
        <v>7</v>
      </c>
      <c r="D8" s="116">
        <v>-50</v>
      </c>
    </row>
    <row r="9" spans="1:4" ht="15.75">
      <c r="A9" s="118" t="s">
        <v>280</v>
      </c>
      <c r="B9" s="120" t="s">
        <v>288</v>
      </c>
      <c r="C9" s="121">
        <f>'[8]Sheet1'!$C$5</f>
        <v>16222</v>
      </c>
      <c r="D9" s="265">
        <v>8.7</v>
      </c>
    </row>
    <row r="10" spans="1:4" ht="15.75">
      <c r="A10" s="114" t="s">
        <v>281</v>
      </c>
      <c r="B10" s="120" t="s">
        <v>288</v>
      </c>
      <c r="C10" s="121">
        <v>3816</v>
      </c>
      <c r="D10" s="122">
        <v>12.6</v>
      </c>
    </row>
    <row r="11" spans="1:4" ht="15.75">
      <c r="A11" s="118" t="s">
        <v>282</v>
      </c>
      <c r="B11" s="120" t="s">
        <v>288</v>
      </c>
      <c r="C11" s="121">
        <v>1445</v>
      </c>
      <c r="D11" s="122">
        <v>10.5</v>
      </c>
    </row>
    <row r="12" spans="1:4" ht="15.75">
      <c r="A12" s="118" t="s">
        <v>283</v>
      </c>
      <c r="B12" s="120" t="s">
        <v>288</v>
      </c>
      <c r="C12" s="121">
        <v>871</v>
      </c>
      <c r="D12" s="122">
        <v>17.5</v>
      </c>
    </row>
    <row r="13" spans="1:4" ht="15.75">
      <c r="A13" s="118" t="s">
        <v>284</v>
      </c>
      <c r="B13" s="120" t="s">
        <v>288</v>
      </c>
      <c r="C13" s="121">
        <v>761</v>
      </c>
      <c r="D13" s="122">
        <v>25.8</v>
      </c>
    </row>
    <row r="14" spans="1:4" ht="15.75">
      <c r="A14" s="118" t="s">
        <v>285</v>
      </c>
      <c r="B14" s="120" t="s">
        <v>288</v>
      </c>
      <c r="C14" s="121">
        <v>306</v>
      </c>
      <c r="D14" s="122">
        <v>-4.1</v>
      </c>
    </row>
    <row r="15" spans="1:4" ht="15.75">
      <c r="A15" s="118" t="s">
        <v>286</v>
      </c>
      <c r="B15" s="120" t="s">
        <v>288</v>
      </c>
      <c r="C15" s="121">
        <v>433</v>
      </c>
      <c r="D15" s="122">
        <v>4.1</v>
      </c>
    </row>
    <row r="16" spans="1:4" ht="15.75">
      <c r="A16" s="114" t="s">
        <v>287</v>
      </c>
      <c r="B16" s="120" t="s">
        <v>288</v>
      </c>
      <c r="C16" s="121">
        <v>42</v>
      </c>
      <c r="D16" s="122">
        <v>-30</v>
      </c>
    </row>
    <row r="17" spans="1:4" ht="15.75">
      <c r="A17" s="118" t="s">
        <v>282</v>
      </c>
      <c r="B17" s="120" t="s">
        <v>288</v>
      </c>
      <c r="C17" s="121">
        <v>6</v>
      </c>
      <c r="D17" s="122">
        <v>-53.8</v>
      </c>
    </row>
    <row r="18" spans="1:4" ht="15.75">
      <c r="A18" s="118" t="s">
        <v>283</v>
      </c>
      <c r="B18" s="120" t="s">
        <v>288</v>
      </c>
      <c r="C18" s="121">
        <v>3</v>
      </c>
      <c r="D18" s="122">
        <v>-50</v>
      </c>
    </row>
    <row r="19" spans="1:4" ht="15.75">
      <c r="A19" s="118" t="s">
        <v>284</v>
      </c>
      <c r="B19" s="120" t="s">
        <v>288</v>
      </c>
      <c r="C19" s="121">
        <v>3</v>
      </c>
      <c r="D19" s="122">
        <v>-25</v>
      </c>
    </row>
    <row r="20" spans="1:4" ht="15.75">
      <c r="A20" s="118" t="s">
        <v>285</v>
      </c>
      <c r="B20" s="120" t="s">
        <v>288</v>
      </c>
      <c r="C20" s="121">
        <v>8</v>
      </c>
      <c r="D20" s="122">
        <v>-42.9</v>
      </c>
    </row>
    <row r="21" spans="1:4" ht="15.75">
      <c r="A21" s="118" t="s">
        <v>286</v>
      </c>
      <c r="B21" s="120" t="s">
        <v>288</v>
      </c>
      <c r="C21" s="121">
        <v>22</v>
      </c>
      <c r="D21" s="122">
        <v>-4.3</v>
      </c>
    </row>
  </sheetData>
  <sheetProtection/>
  <mergeCells count="4">
    <mergeCell ref="A4:A5"/>
    <mergeCell ref="B4:B5"/>
    <mergeCell ref="C4:D4"/>
    <mergeCell ref="A2:D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O24" sqref="O24"/>
    </sheetView>
  </sheetViews>
  <sheetFormatPr defaultColWidth="9.00390625" defaultRowHeight="14.25"/>
  <cols>
    <col min="1" max="1" width="19.375" style="69" customWidth="1"/>
    <col min="2" max="2" width="9.50390625" style="69" bestFit="1" customWidth="1"/>
    <col min="3" max="6" width="9.00390625" style="69" bestFit="1" customWidth="1"/>
    <col min="7" max="7" width="9.00390625" style="69" customWidth="1"/>
    <col min="8" max="8" width="9.00390625" style="69" bestFit="1" customWidth="1"/>
    <col min="9" max="9" width="9.00390625" style="69" customWidth="1"/>
    <col min="10" max="10" width="9.00390625" style="69" bestFit="1" customWidth="1"/>
    <col min="11" max="11" width="9.00390625" style="69" customWidth="1"/>
    <col min="12" max="12" width="9.00390625" style="69" bestFit="1" customWidth="1"/>
    <col min="13" max="13" width="9.00390625" style="69" customWidth="1"/>
    <col min="14" max="14" width="9.00390625" style="69" bestFit="1" customWidth="1"/>
    <col min="15" max="15" width="9.00390625" style="69" customWidth="1"/>
    <col min="16" max="16" width="9.00390625" style="69" bestFit="1" customWidth="1"/>
    <col min="17" max="16384" width="8.875" style="69" customWidth="1"/>
  </cols>
  <sheetData>
    <row r="1" spans="1:16" ht="22.5">
      <c r="A1" s="363" t="s">
        <v>351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</row>
    <row r="2" spans="1:13" ht="15.75" thickBo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7" ht="24" customHeight="1">
      <c r="A3" s="364"/>
      <c r="B3" s="366" t="s">
        <v>231</v>
      </c>
      <c r="C3" s="367"/>
      <c r="D3" s="367"/>
      <c r="E3" s="368"/>
      <c r="F3" s="366" t="s">
        <v>232</v>
      </c>
      <c r="G3" s="367"/>
      <c r="H3" s="367"/>
      <c r="I3" s="368"/>
      <c r="J3" s="366" t="s">
        <v>233</v>
      </c>
      <c r="K3" s="367"/>
      <c r="L3" s="367"/>
      <c r="M3" s="368"/>
      <c r="N3" s="369" t="s">
        <v>234</v>
      </c>
      <c r="O3" s="369"/>
      <c r="P3" s="369"/>
      <c r="Q3" s="366"/>
    </row>
    <row r="4" spans="1:17" ht="25.5" customHeight="1">
      <c r="A4" s="365"/>
      <c r="B4" s="120" t="s">
        <v>235</v>
      </c>
      <c r="C4" s="266" t="s">
        <v>236</v>
      </c>
      <c r="D4" s="120" t="s">
        <v>237</v>
      </c>
      <c r="E4" s="264" t="s">
        <v>238</v>
      </c>
      <c r="F4" s="120" t="s">
        <v>239</v>
      </c>
      <c r="G4" s="266" t="s">
        <v>236</v>
      </c>
      <c r="H4" s="120" t="s">
        <v>240</v>
      </c>
      <c r="I4" s="266" t="s">
        <v>236</v>
      </c>
      <c r="J4" s="120" t="s">
        <v>241</v>
      </c>
      <c r="K4" s="266" t="s">
        <v>236</v>
      </c>
      <c r="L4" s="120" t="s">
        <v>242</v>
      </c>
      <c r="M4" s="266" t="s">
        <v>236</v>
      </c>
      <c r="N4" s="120" t="s">
        <v>239</v>
      </c>
      <c r="O4" s="266" t="s">
        <v>236</v>
      </c>
      <c r="P4" s="264" t="s">
        <v>240</v>
      </c>
      <c r="Q4" s="382" t="s">
        <v>236</v>
      </c>
    </row>
    <row r="5" spans="1:17" ht="15.75" thickBot="1">
      <c r="A5" s="267" t="s">
        <v>243</v>
      </c>
      <c r="B5" s="268">
        <v>1770.6249</v>
      </c>
      <c r="C5" s="269" t="s">
        <v>244</v>
      </c>
      <c r="D5" s="223">
        <v>1.1</v>
      </c>
      <c r="E5" s="270" t="s">
        <v>244</v>
      </c>
      <c r="F5" s="268">
        <v>157.0572</v>
      </c>
      <c r="G5" s="269" t="s">
        <v>244</v>
      </c>
      <c r="H5" s="223">
        <v>2.1</v>
      </c>
      <c r="I5" s="269" t="s">
        <v>244</v>
      </c>
      <c r="J5" s="310">
        <v>708.0509</v>
      </c>
      <c r="K5" s="269" t="s">
        <v>244</v>
      </c>
      <c r="L5" s="223">
        <v>0.7</v>
      </c>
      <c r="M5" s="269" t="s">
        <v>244</v>
      </c>
      <c r="N5" s="310">
        <v>905.5169</v>
      </c>
      <c r="O5" s="269" t="s">
        <v>244</v>
      </c>
      <c r="P5" s="290">
        <v>1.2</v>
      </c>
      <c r="Q5" s="290" t="s">
        <v>244</v>
      </c>
    </row>
    <row r="6" spans="1:17" ht="15.75">
      <c r="A6" s="271" t="s">
        <v>245</v>
      </c>
      <c r="B6" s="272">
        <v>318.867131525953</v>
      </c>
      <c r="C6" s="273">
        <f>RANK(B6,($B$6:$B$7,$B$9:$B$19))</f>
        <v>1</v>
      </c>
      <c r="D6" s="274">
        <v>1.9</v>
      </c>
      <c r="E6" s="275">
        <f>RANK(D6,($D$6:$D$7,$D$9:$D$19))</f>
        <v>6</v>
      </c>
      <c r="F6" s="272">
        <v>2.069107357617137</v>
      </c>
      <c r="G6" s="311">
        <f>RANK(F6,($F$6:$F$7,$F$9:$F$19),0)</f>
        <v>11</v>
      </c>
      <c r="H6" s="274">
        <v>1.9</v>
      </c>
      <c r="I6" s="273">
        <f>RANK(H6,($H$6:$H$7,$H$9:$H$18))</f>
        <v>8</v>
      </c>
      <c r="J6" s="307">
        <v>72.52675318510525</v>
      </c>
      <c r="K6" s="273">
        <f>RANK(J6,($J$6:$J$7,$J$9:$J$19))</f>
        <v>4</v>
      </c>
      <c r="L6" s="274">
        <v>1.5</v>
      </c>
      <c r="M6" s="273">
        <f>RANK(L6,($L$6:$L$7,$L$9:$L$19),0)</f>
        <v>7</v>
      </c>
      <c r="N6" s="307">
        <v>244.2712709832306</v>
      </c>
      <c r="O6" s="273">
        <f>RANK(N6,($N$6:$N$7,$N$9:$N$19),0)</f>
        <v>1</v>
      </c>
      <c r="P6" s="288">
        <v>2</v>
      </c>
      <c r="Q6" s="383">
        <f>RANK(P6,($P$6:$P$7,$P$9:$P$19),0)</f>
        <v>5</v>
      </c>
    </row>
    <row r="7" spans="1:17" ht="15.75">
      <c r="A7" s="276" t="s">
        <v>246</v>
      </c>
      <c r="B7" s="277">
        <v>148.1092392692275</v>
      </c>
      <c r="C7" s="278">
        <f>RANK(B7,($B$6:$B$7,$B$9:$B$19))</f>
        <v>7</v>
      </c>
      <c r="D7" s="279">
        <v>-1.4</v>
      </c>
      <c r="E7" s="280">
        <f>RANK(D7,($D$6:$D$7,$D$9:$D$19))</f>
        <v>13</v>
      </c>
      <c r="F7" s="277">
        <v>3.782606140007326</v>
      </c>
      <c r="G7" s="322">
        <f>RANK(F7,($F$6:$F$7,$F$9:$F$19),0)</f>
        <v>9</v>
      </c>
      <c r="H7" s="288">
        <v>1.8</v>
      </c>
      <c r="I7" s="287">
        <f>RANK(H7,($H$6:$H$7,$H$9:$H$18))</f>
        <v>9</v>
      </c>
      <c r="J7" s="315">
        <v>96.3350514916097</v>
      </c>
      <c r="K7" s="287">
        <f>RANK(J7,($J$6:$J$7,$J$9:$J$19))</f>
        <v>1</v>
      </c>
      <c r="L7" s="288">
        <v>-0.8</v>
      </c>
      <c r="M7" s="287">
        <f>RANK(L7,($L$6:$L$7,$L$9:$L$19),0)</f>
        <v>11</v>
      </c>
      <c r="N7" s="315">
        <v>47.99158163761046</v>
      </c>
      <c r="O7" s="323">
        <f>RANK(N7,($N$6:$N$7,$N$9:$N$19),0)</f>
        <v>10</v>
      </c>
      <c r="P7" s="218">
        <v>-2.9</v>
      </c>
      <c r="Q7" s="384">
        <f>RANK(P7,($P$6:$P$7,$P$9:$P$19),0)</f>
        <v>13</v>
      </c>
    </row>
    <row r="8" spans="1:17" ht="15.75">
      <c r="A8" s="276" t="s">
        <v>247</v>
      </c>
      <c r="B8" s="277">
        <v>84.04788777761779</v>
      </c>
      <c r="C8" s="278" t="s">
        <v>248</v>
      </c>
      <c r="D8" s="279">
        <v>3.3</v>
      </c>
      <c r="E8" s="280" t="s">
        <v>249</v>
      </c>
      <c r="F8" s="277">
        <v>3.782606140007326</v>
      </c>
      <c r="G8" s="316" t="s">
        <v>244</v>
      </c>
      <c r="H8" s="218">
        <v>1.8</v>
      </c>
      <c r="I8" s="218" t="s">
        <v>244</v>
      </c>
      <c r="J8" s="312">
        <v>32.2737</v>
      </c>
      <c r="K8" s="218" t="s">
        <v>244</v>
      </c>
      <c r="L8" s="218">
        <v>10.6</v>
      </c>
      <c r="M8" s="218" t="s">
        <v>244</v>
      </c>
      <c r="N8" s="312">
        <v>47.99158163761046</v>
      </c>
      <c r="O8" s="278" t="s">
        <v>244</v>
      </c>
      <c r="P8" s="218">
        <v>-2.9</v>
      </c>
      <c r="Q8" s="385" t="s">
        <v>244</v>
      </c>
    </row>
    <row r="9" spans="1:17" ht="15.75">
      <c r="A9" s="281" t="s">
        <v>250</v>
      </c>
      <c r="B9" s="268">
        <v>71.24914166661681</v>
      </c>
      <c r="C9" s="282">
        <f>RANK(B9,($B$6:$B$7,$B$9:$B$19))</f>
        <v>10</v>
      </c>
      <c r="D9" s="283">
        <v>0.9</v>
      </c>
      <c r="E9" s="284">
        <f>RANK(D9,($D$6:$D$7,$D$9:$D$19))</f>
        <v>8</v>
      </c>
      <c r="F9" s="268">
        <v>11.186789910077792</v>
      </c>
      <c r="G9" s="317">
        <f>RANK(F9,($F$6:$F$7,$F$9:$F$19),0)</f>
        <v>7</v>
      </c>
      <c r="H9" s="318">
        <v>2</v>
      </c>
      <c r="I9" s="319">
        <f>RANK(H9,($H$6:$H$7,$H$9:$H$18))</f>
        <v>5</v>
      </c>
      <c r="J9" s="320">
        <v>24.565536510562755</v>
      </c>
      <c r="K9" s="319">
        <f>RANK(J9,($J$6:$J$7,$J$9:$J$19))</f>
        <v>11</v>
      </c>
      <c r="L9" s="318">
        <v>1.1</v>
      </c>
      <c r="M9" s="319">
        <f>RANK(L9,($L$6:$L$7,$L$9:$L$19),0)</f>
        <v>8</v>
      </c>
      <c r="N9" s="320">
        <v>35.496815245976265</v>
      </c>
      <c r="O9" s="321">
        <f>RANK(N9,($N$6:$N$7,$N$9:$N$19),0)</f>
        <v>11</v>
      </c>
      <c r="P9" s="218">
        <v>0.5</v>
      </c>
      <c r="Q9" s="384">
        <f>RANK(P9,($P$6:$P$7,$P$9:$P$19),0)</f>
        <v>7</v>
      </c>
    </row>
    <row r="10" spans="1:17" ht="15.75" customHeight="1">
      <c r="A10" s="276" t="s">
        <v>255</v>
      </c>
      <c r="B10" s="277">
        <v>161.4123850022338</v>
      </c>
      <c r="C10" s="278">
        <f>RANK(B10,($B$6:$B$7,$B$9:$B$19))</f>
        <v>3</v>
      </c>
      <c r="D10" s="279">
        <v>0.8</v>
      </c>
      <c r="E10" s="280">
        <f>RANK(D10,($D$6:$D$7,$D$9:$D$19))</f>
        <v>11</v>
      </c>
      <c r="F10" s="277">
        <v>23.14024233748255</v>
      </c>
      <c r="G10" s="313">
        <f>RANK(F10,($F$6:$F$7,$F$9:$F$19),0)</f>
        <v>3</v>
      </c>
      <c r="H10" s="218">
        <v>1.7</v>
      </c>
      <c r="I10" s="282">
        <f>RANK(H10,($H$6:$H$7,$H$9:$H$18))</f>
        <v>11</v>
      </c>
      <c r="J10" s="312">
        <v>73.72409811762084</v>
      </c>
      <c r="K10" s="282">
        <f>RANK(J10,($J$6:$J$7,$J$9:$J$19))</f>
        <v>3</v>
      </c>
      <c r="L10" s="218">
        <v>2.4</v>
      </c>
      <c r="M10" s="282">
        <f>RANK(L10,($L$6:$L$7,$L$9:$L$19),0)</f>
        <v>5</v>
      </c>
      <c r="N10" s="312">
        <v>64.54804454713042</v>
      </c>
      <c r="O10" s="314">
        <f>RANK(N10,($N$6:$N$7,$N$9:$N$19),0)</f>
        <v>6</v>
      </c>
      <c r="P10" s="218">
        <v>-1.4</v>
      </c>
      <c r="Q10" s="384">
        <f>RANK(P10,($P$6:$P$7,$P$9:$P$19),0)</f>
        <v>10</v>
      </c>
    </row>
    <row r="11" spans="1:17" ht="15.75">
      <c r="A11" s="276" t="s">
        <v>256</v>
      </c>
      <c r="B11" s="277">
        <v>160.10342725884547</v>
      </c>
      <c r="C11" s="278">
        <f>RANK(B11,($B$6:$B$7,$B$9:$B$19))</f>
        <v>4</v>
      </c>
      <c r="D11" s="279">
        <v>-0.2</v>
      </c>
      <c r="E11" s="280">
        <f>RANK(D11,($D$6:$D$7,$D$9:$D$19))</f>
        <v>12</v>
      </c>
      <c r="F11" s="277">
        <v>29.685165088627777</v>
      </c>
      <c r="G11" s="313">
        <f>RANK(F11,($F$6:$F$7,$F$9:$F$19),0)</f>
        <v>1</v>
      </c>
      <c r="H11" s="218">
        <v>2.4</v>
      </c>
      <c r="I11" s="282">
        <f>RANK(H11,($H$6:$H$7,$H$9:$H$18))</f>
        <v>1</v>
      </c>
      <c r="J11" s="312">
        <v>56.12243316115494</v>
      </c>
      <c r="K11" s="282">
        <f>RANK(J11,($J$6:$J$7,$J$9:$J$19))</f>
        <v>8</v>
      </c>
      <c r="L11" s="218">
        <v>-1.4</v>
      </c>
      <c r="M11" s="282">
        <f>RANK(L11,($L$6:$L$7,$L$9:$L$19),0)</f>
        <v>13</v>
      </c>
      <c r="N11" s="312">
        <v>74.29582900906276</v>
      </c>
      <c r="O11" s="314">
        <f>RANK(N11,($N$6:$N$7,$N$9:$N$19),0)</f>
        <v>3</v>
      </c>
      <c r="P11" s="218">
        <v>0</v>
      </c>
      <c r="Q11" s="384">
        <f>RANK(P11,($P$6:$P$7,$P$9:$P$19),0)</f>
        <v>8</v>
      </c>
    </row>
    <row r="12" spans="1:17" ht="15.75">
      <c r="A12" s="276" t="s">
        <v>257</v>
      </c>
      <c r="B12" s="277">
        <v>151.32349402004098</v>
      </c>
      <c r="C12" s="278">
        <f>RANK(B12,($B$6:$B$7,$B$9:$B$19))</f>
        <v>6</v>
      </c>
      <c r="D12" s="279">
        <v>0.9</v>
      </c>
      <c r="E12" s="280">
        <f>RANK(D12,($D$6:$D$7,$D$9:$D$19))</f>
        <v>8</v>
      </c>
      <c r="F12" s="277">
        <v>24.46875123912331</v>
      </c>
      <c r="G12" s="313">
        <f>RANK(F12,($F$6:$F$7,$F$9:$F$19),0)</f>
        <v>2</v>
      </c>
      <c r="H12" s="218">
        <v>2.2</v>
      </c>
      <c r="I12" s="282">
        <f>RANK(H12,($H$6:$H$7,$H$9:$H$18))</f>
        <v>4</v>
      </c>
      <c r="J12" s="312">
        <v>59.2606651628675</v>
      </c>
      <c r="K12" s="282">
        <f>RANK(J12,($J$6:$J$7,$J$9:$J$19))</f>
        <v>6</v>
      </c>
      <c r="L12" s="218">
        <v>-1.2</v>
      </c>
      <c r="M12" s="282">
        <f>RANK(L12,($L$6:$L$7,$L$9:$L$19),0)</f>
        <v>12</v>
      </c>
      <c r="N12" s="312">
        <v>67.59407761805016</v>
      </c>
      <c r="O12" s="314">
        <f>RANK(N12,($N$6:$N$7,$N$9:$N$19),0)</f>
        <v>5</v>
      </c>
      <c r="P12" s="218">
        <v>2.5</v>
      </c>
      <c r="Q12" s="384">
        <f>RANK(P12,($P$6:$P$7,$P$9:$P$19),0)</f>
        <v>3</v>
      </c>
    </row>
    <row r="13" spans="1:17" ht="15.75">
      <c r="A13" s="276" t="s">
        <v>258</v>
      </c>
      <c r="B13" s="277">
        <v>152.16420445661512</v>
      </c>
      <c r="C13" s="278">
        <f>RANK(B13,($B$6:$B$7,$B$9:$B$19))</f>
        <v>5</v>
      </c>
      <c r="D13" s="279">
        <v>2.1</v>
      </c>
      <c r="E13" s="280">
        <f>RANK(D13,($D$6:$D$7,$D$9:$D$19))</f>
        <v>5</v>
      </c>
      <c r="F13" s="277">
        <v>22.48067941770528</v>
      </c>
      <c r="G13" s="313">
        <f>RANK(F13,($F$6:$F$7,$F$9:$F$19),0)</f>
        <v>4</v>
      </c>
      <c r="H13" s="218">
        <v>2</v>
      </c>
      <c r="I13" s="282">
        <f>RANK(H13,($H$6:$H$7,$H$9:$H$18))</f>
        <v>5</v>
      </c>
      <c r="J13" s="312">
        <v>58.425783759947</v>
      </c>
      <c r="K13" s="282">
        <f>RANK(J13,($J$6:$J$7,$J$9:$J$19))</f>
        <v>7</v>
      </c>
      <c r="L13" s="218">
        <v>1.8</v>
      </c>
      <c r="M13" s="282">
        <f>RANK(L13,($L$6:$L$7,$L$9:$L$19),0)</f>
        <v>6</v>
      </c>
      <c r="N13" s="312">
        <v>71.25774127896283</v>
      </c>
      <c r="O13" s="314">
        <f>RANK(N13,($N$6:$N$7,$N$9:$N$19),0)</f>
        <v>4</v>
      </c>
      <c r="P13" s="218">
        <v>2.4</v>
      </c>
      <c r="Q13" s="384">
        <f>RANK(P13,($P$6:$P$7,$P$9:$P$19),0)</f>
        <v>4</v>
      </c>
    </row>
    <row r="14" spans="1:17" ht="15.75">
      <c r="A14" s="276" t="s">
        <v>259</v>
      </c>
      <c r="B14" s="277">
        <v>195.59693035541554</v>
      </c>
      <c r="C14" s="278">
        <f>RANK(B14,($B$6:$B$7,$B$9:$B$19))</f>
        <v>2</v>
      </c>
      <c r="D14" s="279">
        <v>1.9</v>
      </c>
      <c r="E14" s="280">
        <f>RANK(D14,($D$6:$D$7,$D$9:$D$19))</f>
        <v>6</v>
      </c>
      <c r="F14" s="277">
        <v>17.18370392402627</v>
      </c>
      <c r="G14" s="313">
        <f>RANK(F14,($F$6:$F$7,$F$9:$F$19),0)</f>
        <v>5</v>
      </c>
      <c r="H14" s="218">
        <v>2.4</v>
      </c>
      <c r="I14" s="282">
        <f>RANK(H14,($H$6:$H$7,$H$9:$H$18))</f>
        <v>1</v>
      </c>
      <c r="J14" s="312">
        <v>86.57264898721964</v>
      </c>
      <c r="K14" s="282">
        <f>RANK(J14,($J$6:$J$7,$J$9:$J$19))</f>
        <v>2</v>
      </c>
      <c r="L14" s="218">
        <v>0.9</v>
      </c>
      <c r="M14" s="282">
        <f>RANK(L14,($L$6:$L$7,$L$9:$L$19),0)</f>
        <v>9</v>
      </c>
      <c r="N14" s="312">
        <v>91.84057744416964</v>
      </c>
      <c r="O14" s="314">
        <f>RANK(N14,($N$6:$N$7,$N$9:$N$19),0)</f>
        <v>2</v>
      </c>
      <c r="P14" s="218">
        <v>2.9</v>
      </c>
      <c r="Q14" s="384">
        <f>RANK(P14,($P$6:$P$7,$P$9:$P$19),0)</f>
        <v>2</v>
      </c>
    </row>
    <row r="15" spans="1:17" ht="15.75">
      <c r="A15" s="276" t="s">
        <v>260</v>
      </c>
      <c r="B15" s="277">
        <v>139.96013802303983</v>
      </c>
      <c r="C15" s="278">
        <f>RANK(B15,($B$6:$B$7,$B$9:$B$19))</f>
        <v>8</v>
      </c>
      <c r="D15" s="279">
        <v>0.9</v>
      </c>
      <c r="E15" s="280">
        <f>RANK(D15,($D$6:$D$7,$D$9:$D$19))</f>
        <v>8</v>
      </c>
      <c r="F15" s="277">
        <v>16.206917683011092</v>
      </c>
      <c r="G15" s="313">
        <f>RANK(F15,($F$6:$F$7,$F$9:$F$19),0)</f>
        <v>6</v>
      </c>
      <c r="H15" s="218">
        <v>2.3</v>
      </c>
      <c r="I15" s="282">
        <f>RANK(H15,($H$6:$H$7,$H$9:$H$18))</f>
        <v>3</v>
      </c>
      <c r="J15" s="312">
        <v>61.34314256241189</v>
      </c>
      <c r="K15" s="282">
        <f>RANK(J15,($J$6:$J$7,$J$9:$J$19))</f>
        <v>5</v>
      </c>
      <c r="L15" s="218">
        <v>0.7</v>
      </c>
      <c r="M15" s="282">
        <f>RANK(L15,($L$6:$L$7,$L$9:$L$19),0)</f>
        <v>10</v>
      </c>
      <c r="N15" s="312">
        <v>62.410077777616856</v>
      </c>
      <c r="O15" s="314">
        <f>RANK(N15,($N$6:$N$7,$N$9:$N$19),0)</f>
        <v>7</v>
      </c>
      <c r="P15" s="279">
        <v>0.7</v>
      </c>
      <c r="Q15" s="384">
        <f>RANK(P15,($P$6:$P$7,$P$9:$P$19),0)</f>
        <v>6</v>
      </c>
    </row>
    <row r="16" spans="1:17" ht="15.75">
      <c r="A16" s="285" t="s">
        <v>251</v>
      </c>
      <c r="B16" s="286">
        <v>115.66986805011508</v>
      </c>
      <c r="C16" s="287">
        <f>RANK(B16,($B$6:$B$7,$B$9:$B$19))</f>
        <v>9</v>
      </c>
      <c r="D16" s="288">
        <v>2.4</v>
      </c>
      <c r="E16" s="289">
        <f>RANK(D16,($D$6:$D$7,$D$9:$D$19))</f>
        <v>3</v>
      </c>
      <c r="F16" s="286">
        <v>2.241983168175227</v>
      </c>
      <c r="G16" s="313">
        <f>RANK(F16,($F$6:$F$7,$F$9:$F$19),0)</f>
        <v>10</v>
      </c>
      <c r="H16" s="288">
        <v>2</v>
      </c>
      <c r="I16" s="282">
        <f>RANK(H16,($H$6:$H$7,$H$9:$H$18))</f>
        <v>5</v>
      </c>
      <c r="J16" s="315">
        <v>53.30692680340862</v>
      </c>
      <c r="K16" s="282">
        <f>RANK(J16,($J$6:$J$7,$J$9:$J$19))</f>
        <v>9</v>
      </c>
      <c r="L16" s="288">
        <v>5</v>
      </c>
      <c r="M16" s="282">
        <f>RANK(L16,($L$6:$L$7,$L$9:$L$19),0)</f>
        <v>4</v>
      </c>
      <c r="N16" s="315">
        <v>60.120958078531245</v>
      </c>
      <c r="O16" s="314">
        <f>RANK(N16,($N$6:$N$7,$N$9:$N$19),0)</f>
        <v>8</v>
      </c>
      <c r="P16" s="279">
        <v>-0.4</v>
      </c>
      <c r="Q16" s="384">
        <f>RANK(P16,($P$6:$P$7,$P$9:$P$19),0)</f>
        <v>9</v>
      </c>
    </row>
    <row r="17" spans="1:17" ht="15.75">
      <c r="A17" s="276" t="s">
        <v>252</v>
      </c>
      <c r="B17" s="277">
        <v>55.84847246733912</v>
      </c>
      <c r="C17" s="278">
        <f>RANK(B17,($B$6:$B$7,$B$9:$B$19))</f>
        <v>12</v>
      </c>
      <c r="D17" s="218">
        <v>4.9</v>
      </c>
      <c r="E17" s="280">
        <f>RANK(D17,($D$6:$D$7,$D$9:$D$19))</f>
        <v>2</v>
      </c>
      <c r="F17" s="277">
        <v>0.18965158822737807</v>
      </c>
      <c r="G17" s="313">
        <f>RANK(F17,($F$6:$F$7,$F$9:$F$19),0)</f>
        <v>12</v>
      </c>
      <c r="H17" s="218">
        <v>-20.6</v>
      </c>
      <c r="I17" s="282">
        <f>RANK(H17,($H$6:$H$7,$H$9:$H$18))</f>
        <v>12</v>
      </c>
      <c r="J17" s="312">
        <v>3.7719162458423745</v>
      </c>
      <c r="K17" s="282">
        <f>RANK(J17,($J$6:$J$7,$J$9:$J$19))</f>
        <v>13</v>
      </c>
      <c r="L17" s="218">
        <v>9.1</v>
      </c>
      <c r="M17" s="282">
        <f>RANK(L17,($L$6:$L$7,$L$9:$L$19),0)</f>
        <v>2</v>
      </c>
      <c r="N17" s="312">
        <v>51.88690463326937</v>
      </c>
      <c r="O17" s="314">
        <f>RANK(N17,($N$6:$N$7,$N$9:$N$19),0)</f>
        <v>9</v>
      </c>
      <c r="P17" s="218">
        <v>4.7</v>
      </c>
      <c r="Q17" s="384">
        <f>RANK(P17,($P$6:$P$7,$P$9:$P$19),0)</f>
        <v>1</v>
      </c>
    </row>
    <row r="18" spans="1:17" ht="15.75">
      <c r="A18" s="308" t="s">
        <v>253</v>
      </c>
      <c r="B18" s="277">
        <v>40.11498004052634</v>
      </c>
      <c r="C18" s="278">
        <f>RANK(B18,($B$6:$B$7,$B$9:$B$19))</f>
        <v>13</v>
      </c>
      <c r="D18" s="218">
        <v>2.4</v>
      </c>
      <c r="E18" s="309">
        <f>RANK(D18,($D$6:$D$7,$D$9:$D$19))</f>
        <v>3</v>
      </c>
      <c r="F18" s="277">
        <v>4.421602145918862</v>
      </c>
      <c r="G18" s="316">
        <f>RANK(F18,($F$6:$F$7,$F$9:$F$19),0)</f>
        <v>8</v>
      </c>
      <c r="H18" s="218">
        <v>1.8</v>
      </c>
      <c r="I18" s="278">
        <f>RANK(H18,($H$6:$H$7,$H$9:$H$18))</f>
        <v>9</v>
      </c>
      <c r="J18" s="312">
        <v>21.76816297441408</v>
      </c>
      <c r="K18" s="278">
        <f>RANK(J18,($J$6:$J$7,$J$9:$J$19))</f>
        <v>12</v>
      </c>
      <c r="L18" s="218">
        <v>5.6</v>
      </c>
      <c r="M18" s="278">
        <f>RANK(L18,($L$6:$L$7,$L$9:$L$19),0)</f>
        <v>3</v>
      </c>
      <c r="N18" s="312">
        <v>13.9252149201934</v>
      </c>
      <c r="O18" s="278">
        <f>RANK(N18,($N$6:$N$7,$N$9:$N$19),0)</f>
        <v>13</v>
      </c>
      <c r="P18" s="218">
        <v>-2.5</v>
      </c>
      <c r="Q18" s="384">
        <f>RANK(P18,($P$6:$P$7,$P$9:$P$19),0)</f>
        <v>12</v>
      </c>
    </row>
    <row r="19" spans="1:17" ht="15.75">
      <c r="A19" s="121" t="s">
        <v>254</v>
      </c>
      <c r="B19" s="277">
        <v>60.205587864031436</v>
      </c>
      <c r="C19" s="278">
        <f>RANK(B19,($B$6:$B$7,$B$9:$B$19))</f>
        <v>11</v>
      </c>
      <c r="D19" s="218">
        <v>10</v>
      </c>
      <c r="E19" s="309">
        <f>RANK(D19,($D$6:$D$7,$D$9:$D$19))</f>
        <v>1</v>
      </c>
      <c r="F19" s="277">
        <v>0</v>
      </c>
      <c r="G19" s="316">
        <f>RANK(F19,($F$6:$F$7,$F$9:$F$19),0)</f>
        <v>13</v>
      </c>
      <c r="H19" s="218" t="s">
        <v>224</v>
      </c>
      <c r="I19" s="218" t="s">
        <v>224</v>
      </c>
      <c r="J19" s="312">
        <v>40.32778103783543</v>
      </c>
      <c r="K19" s="278">
        <f>RANK(J19,($J$6:$J$7,$J$9:$J$19))</f>
        <v>10</v>
      </c>
      <c r="L19" s="218">
        <v>12.8</v>
      </c>
      <c r="M19" s="278">
        <f>RANK(L19,($L$6:$L$7,$L$9:$L$19),0)</f>
        <v>1</v>
      </c>
      <c r="N19" s="312">
        <v>19.877806826196</v>
      </c>
      <c r="O19" s="278">
        <f>RANK(N19,($N$6:$N$7,$N$9:$N$19),0)</f>
        <v>12</v>
      </c>
      <c r="P19" s="218">
        <v>-2.1</v>
      </c>
      <c r="Q19" s="384">
        <f>RANK(P19,($P$6:$P$7,$P$9:$P$19),0)</f>
        <v>11</v>
      </c>
    </row>
  </sheetData>
  <sheetProtection/>
  <mergeCells count="6">
    <mergeCell ref="A1:P1"/>
    <mergeCell ref="A3:A4"/>
    <mergeCell ref="B3:E3"/>
    <mergeCell ref="F3:I3"/>
    <mergeCell ref="J3:M3"/>
    <mergeCell ref="N3:Q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5"/>
  <sheetViews>
    <sheetView zoomScale="70" zoomScaleNormal="70" zoomScalePageLayoutView="0" workbookViewId="0" topLeftCell="A1">
      <selection activeCell="AA13" sqref="AA13"/>
    </sheetView>
  </sheetViews>
  <sheetFormatPr defaultColWidth="8.00390625" defaultRowHeight="14.25"/>
  <cols>
    <col min="1" max="1" width="15.00390625" style="291" customWidth="1"/>
    <col min="2" max="2" width="9.125" style="292" customWidth="1"/>
    <col min="3" max="3" width="10.00390625" style="292" customWidth="1"/>
    <col min="4" max="7" width="9.75390625" style="293" customWidth="1"/>
    <col min="8" max="8" width="11.25390625" style="294" customWidth="1"/>
    <col min="9" max="9" width="8.00390625" style="293" customWidth="1"/>
    <col min="10" max="10" width="6.75390625" style="293" customWidth="1"/>
    <col min="11" max="11" width="13.75390625" style="294" customWidth="1"/>
    <col min="12" max="12" width="9.50390625" style="293" customWidth="1"/>
    <col min="13" max="13" width="7.50390625" style="293" customWidth="1"/>
    <col min="14" max="14" width="12.375" style="294" customWidth="1"/>
    <col min="15" max="16" width="8.50390625" style="295" customWidth="1"/>
    <col min="17" max="17" width="8.375" style="69" bestFit="1" customWidth="1"/>
    <col min="18" max="19" width="8.125" style="69" bestFit="1" customWidth="1"/>
    <col min="20" max="20" width="8.25390625" style="69" bestFit="1" customWidth="1"/>
    <col min="21" max="22" width="8.125" style="69" bestFit="1" customWidth="1"/>
    <col min="23" max="24" width="8.00390625" style="69" customWidth="1"/>
    <col min="25" max="25" width="10.625" style="69" customWidth="1"/>
    <col min="26" max="16384" width="8.00390625" style="69" customWidth="1"/>
  </cols>
  <sheetData>
    <row r="1" ht="27.75" customHeight="1"/>
    <row r="2" spans="1:25" ht="33" customHeight="1">
      <c r="A2" s="375" t="s">
        <v>362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</row>
    <row r="3" spans="1:25" s="3" customFormat="1" ht="26.25" customHeight="1">
      <c r="A3" s="377"/>
      <c r="B3" s="373" t="s">
        <v>178</v>
      </c>
      <c r="C3" s="373"/>
      <c r="D3" s="374" t="s">
        <v>10</v>
      </c>
      <c r="E3" s="371"/>
      <c r="F3" s="378"/>
      <c r="G3" s="379"/>
      <c r="H3" s="374" t="s">
        <v>14</v>
      </c>
      <c r="I3" s="374"/>
      <c r="J3" s="374"/>
      <c r="K3" s="374" t="s">
        <v>199</v>
      </c>
      <c r="L3" s="374"/>
      <c r="M3" s="374"/>
      <c r="N3" s="374" t="s">
        <v>200</v>
      </c>
      <c r="O3" s="374"/>
      <c r="P3" s="374"/>
      <c r="Q3" s="376" t="s">
        <v>23</v>
      </c>
      <c r="R3" s="376"/>
      <c r="S3" s="376"/>
      <c r="T3" s="376" t="s">
        <v>25</v>
      </c>
      <c r="U3" s="376"/>
      <c r="V3" s="376"/>
      <c r="W3" s="374" t="s">
        <v>216</v>
      </c>
      <c r="X3" s="374"/>
      <c r="Y3" s="371"/>
    </row>
    <row r="4" spans="1:25" s="4" customFormat="1" ht="32.25" customHeight="1">
      <c r="A4" s="377"/>
      <c r="B4" s="373"/>
      <c r="C4" s="373"/>
      <c r="D4" s="374"/>
      <c r="E4" s="371"/>
      <c r="F4" s="371" t="s">
        <v>209</v>
      </c>
      <c r="G4" s="372"/>
      <c r="H4" s="374"/>
      <c r="I4" s="374"/>
      <c r="J4" s="374"/>
      <c r="K4" s="374"/>
      <c r="L4" s="374"/>
      <c r="M4" s="374"/>
      <c r="N4" s="374"/>
      <c r="O4" s="374"/>
      <c r="P4" s="374"/>
      <c r="Q4" s="376"/>
      <c r="R4" s="376"/>
      <c r="S4" s="376"/>
      <c r="T4" s="376"/>
      <c r="U4" s="376"/>
      <c r="V4" s="376"/>
      <c r="W4" s="374"/>
      <c r="X4" s="374"/>
      <c r="Y4" s="371"/>
    </row>
    <row r="5" spans="1:25" s="4" customFormat="1" ht="37.5" customHeight="1">
      <c r="A5" s="48"/>
      <c r="B5" s="296" t="s">
        <v>179</v>
      </c>
      <c r="C5" s="296" t="s">
        <v>180</v>
      </c>
      <c r="D5" s="296" t="s">
        <v>66</v>
      </c>
      <c r="E5" s="296" t="s">
        <v>180</v>
      </c>
      <c r="F5" s="297" t="s">
        <v>210</v>
      </c>
      <c r="G5" s="297" t="s">
        <v>211</v>
      </c>
      <c r="H5" s="298" t="s">
        <v>129</v>
      </c>
      <c r="I5" s="296" t="s">
        <v>66</v>
      </c>
      <c r="J5" s="296" t="s">
        <v>180</v>
      </c>
      <c r="K5" s="298" t="s">
        <v>129</v>
      </c>
      <c r="L5" s="296" t="s">
        <v>66</v>
      </c>
      <c r="M5" s="296" t="s">
        <v>180</v>
      </c>
      <c r="N5" s="298" t="s">
        <v>129</v>
      </c>
      <c r="O5" s="296" t="s">
        <v>66</v>
      </c>
      <c r="P5" s="299" t="s">
        <v>180</v>
      </c>
      <c r="Q5" s="55" t="s">
        <v>227</v>
      </c>
      <c r="R5" s="56" t="s">
        <v>228</v>
      </c>
      <c r="S5" s="57" t="s">
        <v>229</v>
      </c>
      <c r="T5" s="55" t="s">
        <v>230</v>
      </c>
      <c r="U5" s="56" t="s">
        <v>228</v>
      </c>
      <c r="V5" s="61" t="s">
        <v>229</v>
      </c>
      <c r="W5" s="335" t="s">
        <v>212</v>
      </c>
      <c r="X5" s="335" t="s">
        <v>213</v>
      </c>
      <c r="Y5" s="299" t="s">
        <v>214</v>
      </c>
    </row>
    <row r="6" spans="1:25" s="5" customFormat="1" ht="37.5" customHeight="1">
      <c r="A6" s="47" t="s">
        <v>67</v>
      </c>
      <c r="B6" s="300">
        <f>'[3]Sheet1'!$G5</f>
        <v>1.2</v>
      </c>
      <c r="C6" s="300" t="s">
        <v>9</v>
      </c>
      <c r="D6" s="300">
        <f>'[11]1-6月'!$D4</f>
        <v>4.226548712664837</v>
      </c>
      <c r="E6" s="300" t="s">
        <v>9</v>
      </c>
      <c r="F6" s="300">
        <f>'[12]T105817_1'!$E6</f>
        <v>25.2</v>
      </c>
      <c r="G6" s="300" t="s">
        <v>9</v>
      </c>
      <c r="H6" s="301">
        <f>'[13]1-6月'!$C4</f>
        <v>690.87</v>
      </c>
      <c r="I6" s="300">
        <f>'[13]1-6月'!$D4</f>
        <v>-6.5</v>
      </c>
      <c r="J6" s="300" t="s">
        <v>9</v>
      </c>
      <c r="K6" s="301">
        <f>'[1]Sheet1'!$B3/10000</f>
        <v>160.7365</v>
      </c>
      <c r="L6" s="300">
        <f>'[1]Sheet1'!$C3</f>
        <v>-7.350236298355554</v>
      </c>
      <c r="M6" s="300" t="s">
        <v>9</v>
      </c>
      <c r="N6" s="301">
        <f>'[1]Sheet1'!$D3/10000</f>
        <v>67.7227</v>
      </c>
      <c r="O6" s="300">
        <f>'[1]Sheet1'!$E3</f>
        <v>-9.087162496862078</v>
      </c>
      <c r="P6" s="302" t="s">
        <v>9</v>
      </c>
      <c r="Q6" s="58">
        <v>17449.61093108421</v>
      </c>
      <c r="R6" s="59">
        <v>3.7</v>
      </c>
      <c r="S6" s="60" t="s">
        <v>9</v>
      </c>
      <c r="T6" s="58">
        <v>9245.236340816406</v>
      </c>
      <c r="U6" s="59">
        <v>5.7</v>
      </c>
      <c r="V6" s="60" t="s">
        <v>9</v>
      </c>
      <c r="W6" s="303">
        <v>526</v>
      </c>
      <c r="X6" s="58">
        <v>42</v>
      </c>
      <c r="Y6" s="386">
        <v>6</v>
      </c>
    </row>
    <row r="7" spans="1:25" s="4" customFormat="1" ht="37.5" customHeight="1">
      <c r="A7" s="49" t="s">
        <v>181</v>
      </c>
      <c r="B7" s="300">
        <f>'[3]Sheet1'!$G6</f>
        <v>-14.6</v>
      </c>
      <c r="C7" s="304">
        <f>RANK(B7,$B$7:$B$19,0)</f>
        <v>13</v>
      </c>
      <c r="D7" s="300">
        <f>'[11]1-6月'!$D5</f>
        <v>18.6</v>
      </c>
      <c r="E7" s="304">
        <f>RANK(D7,$D$7:$D$19,0)</f>
        <v>2</v>
      </c>
      <c r="F7" s="300">
        <f>'[12]T105817_1'!$E7</f>
        <v>131.5</v>
      </c>
      <c r="G7" s="305">
        <f>RANK(F7,$F$7:$F$19)</f>
        <v>3</v>
      </c>
      <c r="H7" s="301">
        <f>'[13]1-6月'!$C5</f>
        <v>221.45</v>
      </c>
      <c r="I7" s="300">
        <f>'[13]1-6月'!$D5</f>
        <v>-6.3</v>
      </c>
      <c r="J7" s="304">
        <f>RANK(I7,$I$7:$I$19,0)</f>
        <v>3</v>
      </c>
      <c r="K7" s="301">
        <f>'[1]Sheet1'!$B11/10000</f>
        <v>11.9648</v>
      </c>
      <c r="L7" s="300">
        <f>'[1]Sheet1'!$C11</f>
        <v>-21.376799689838947</v>
      </c>
      <c r="M7" s="304">
        <f>RANK(L7,$L$7:$L$19,0)</f>
        <v>10</v>
      </c>
      <c r="N7" s="301">
        <f>'[1]Sheet1'!$D11/10000</f>
        <v>4.1166</v>
      </c>
      <c r="O7" s="300">
        <f>'[1]Sheet1'!$E11</f>
        <v>-25.98173187571922</v>
      </c>
      <c r="P7" s="306">
        <f>RANK(O7,$O$7:$O$19,0)</f>
        <v>11</v>
      </c>
      <c r="Q7" s="58">
        <v>20105.72290548297</v>
      </c>
      <c r="R7" s="59">
        <v>3.8521128643960494</v>
      </c>
      <c r="S7" s="58">
        <f aca="true" t="shared" si="0" ref="S7:S15">RANK(R7,$R$7:$R$18,0)</f>
        <v>2</v>
      </c>
      <c r="T7" s="58" t="s">
        <v>315</v>
      </c>
      <c r="U7" s="59" t="s">
        <v>315</v>
      </c>
      <c r="V7" s="59" t="s">
        <v>9</v>
      </c>
      <c r="W7" s="303">
        <v>69</v>
      </c>
      <c r="X7" s="58">
        <v>6</v>
      </c>
      <c r="Y7" s="386"/>
    </row>
    <row r="8" spans="1:25" s="4" customFormat="1" ht="37.5" customHeight="1">
      <c r="A8" s="49" t="s">
        <v>70</v>
      </c>
      <c r="B8" s="300">
        <f>'[3]Sheet1'!$G7</f>
        <v>-0.8</v>
      </c>
      <c r="C8" s="304">
        <f aca="true" t="shared" si="1" ref="C8:C19">RANK(B8,$B$7:$B$19,0)</f>
        <v>11</v>
      </c>
      <c r="D8" s="300">
        <f>'[11]1-6月'!$D6</f>
        <v>18.1</v>
      </c>
      <c r="E8" s="304">
        <f>RANK(D8,$D$7:$D$19,0)</f>
        <v>5</v>
      </c>
      <c r="F8" s="300">
        <f>'[12]T105817_1'!$E8</f>
        <v>18.1</v>
      </c>
      <c r="G8" s="305">
        <f>RANK(F8,$F$7:$F$19)</f>
        <v>7</v>
      </c>
      <c r="H8" s="301">
        <f>'[13]1-6月'!$C6</f>
        <v>17.28</v>
      </c>
      <c r="I8" s="300">
        <f>'[13]1-6月'!$D6</f>
        <v>-6.4</v>
      </c>
      <c r="J8" s="304">
        <f aca="true" t="shared" si="2" ref="J8:J19">RANK(I8,$I$7:$I$19,0)</f>
        <v>6</v>
      </c>
      <c r="K8" s="301">
        <f>'[1]Sheet1'!$B12/10000</f>
        <v>4.7117</v>
      </c>
      <c r="L8" s="300">
        <f>'[1]Sheet1'!$C12</f>
        <v>-13.932120415022652</v>
      </c>
      <c r="M8" s="304">
        <f aca="true" t="shared" si="3" ref="M8:M19">RANK(L8,$L$7:$L$19,0)</f>
        <v>6</v>
      </c>
      <c r="N8" s="301">
        <f>'[1]Sheet1'!$D12/10000</f>
        <v>1.8091</v>
      </c>
      <c r="O8" s="300">
        <f>'[1]Sheet1'!$E12</f>
        <v>13.012243878060971</v>
      </c>
      <c r="P8" s="306">
        <f aca="true" t="shared" si="4" ref="P8:P19">RANK(O8,$O$7:$O$19,0)</f>
        <v>3</v>
      </c>
      <c r="Q8" s="58">
        <v>21349.234946117285</v>
      </c>
      <c r="R8" s="59">
        <v>3.7747406030163257</v>
      </c>
      <c r="S8" s="58">
        <f t="shared" si="0"/>
        <v>3</v>
      </c>
      <c r="T8" s="58" t="s">
        <v>315</v>
      </c>
      <c r="U8" s="59" t="s">
        <v>315</v>
      </c>
      <c r="V8" s="59" t="s">
        <v>9</v>
      </c>
      <c r="W8" s="303">
        <v>26</v>
      </c>
      <c r="X8" s="58">
        <v>4</v>
      </c>
      <c r="Y8" s="386"/>
    </row>
    <row r="9" spans="1:25" s="4" customFormat="1" ht="37.5" customHeight="1">
      <c r="A9" s="49" t="s">
        <v>71</v>
      </c>
      <c r="B9" s="300">
        <f>'[3]Sheet1'!$G9</f>
        <v>1</v>
      </c>
      <c r="C9" s="304">
        <f t="shared" si="1"/>
        <v>8</v>
      </c>
      <c r="D9" s="300">
        <f>'[11]1-6月'!$D7</f>
        <v>10.81670305341163</v>
      </c>
      <c r="E9" s="304">
        <f aca="true" t="shared" si="5" ref="E9:E19">RANK(D9,$D$7:$D$19,0)</f>
        <v>8</v>
      </c>
      <c r="F9" s="300">
        <f>'[12]T105817_1'!$E9</f>
        <v>18.3</v>
      </c>
      <c r="G9" s="305">
        <f aca="true" t="shared" si="6" ref="G9:G19">RANK(F9,$F$7:$F$19)</f>
        <v>6</v>
      </c>
      <c r="H9" s="301">
        <f>'[13]1-6月'!$C7</f>
        <v>24.58</v>
      </c>
      <c r="I9" s="300">
        <f>'[13]1-6月'!$D7</f>
        <v>-6.9</v>
      </c>
      <c r="J9" s="304">
        <f t="shared" si="2"/>
        <v>12</v>
      </c>
      <c r="K9" s="301">
        <f>'[1]Sheet1'!$B13/10000</f>
        <v>2.1495</v>
      </c>
      <c r="L9" s="300">
        <f>'[1]Sheet1'!$C13</f>
        <v>-17.823144856061475</v>
      </c>
      <c r="M9" s="304">
        <f t="shared" si="3"/>
        <v>8</v>
      </c>
      <c r="N9" s="301">
        <f>'[1]Sheet1'!$D13/10000</f>
        <v>1.3179</v>
      </c>
      <c r="O9" s="300">
        <f>'[1]Sheet1'!$E13</f>
        <v>-12.992671816201224</v>
      </c>
      <c r="P9" s="306">
        <f t="shared" si="4"/>
        <v>6</v>
      </c>
      <c r="Q9" s="58">
        <v>20581.311714696327</v>
      </c>
      <c r="R9" s="59">
        <v>3.6755261875293015</v>
      </c>
      <c r="S9" s="58">
        <f t="shared" si="0"/>
        <v>5</v>
      </c>
      <c r="T9" s="58">
        <v>10773.367444464227</v>
      </c>
      <c r="U9" s="59">
        <v>5.637520495356389</v>
      </c>
      <c r="V9" s="58">
        <f aca="true" t="shared" si="7" ref="V9:V15">RANK(U9,$U$9:$U$18,0)</f>
        <v>6</v>
      </c>
      <c r="W9" s="303">
        <v>22</v>
      </c>
      <c r="X9" s="58">
        <v>2</v>
      </c>
      <c r="Y9" s="386">
        <v>1</v>
      </c>
    </row>
    <row r="10" spans="1:25" s="4" customFormat="1" ht="37.5" customHeight="1">
      <c r="A10" s="49" t="s">
        <v>72</v>
      </c>
      <c r="B10" s="300">
        <f>'[3]Sheet1'!$G10</f>
        <v>3</v>
      </c>
      <c r="C10" s="304">
        <f t="shared" si="1"/>
        <v>5</v>
      </c>
      <c r="D10" s="300">
        <f>'[11]1-6月'!$D12</f>
        <v>-19.4</v>
      </c>
      <c r="E10" s="304">
        <f t="shared" si="5"/>
        <v>12</v>
      </c>
      <c r="F10" s="300">
        <f>'[12]T105817_1'!$E10</f>
        <v>-25.7</v>
      </c>
      <c r="G10" s="305">
        <f t="shared" si="6"/>
        <v>13</v>
      </c>
      <c r="H10" s="301">
        <f>'[13]1-6月'!$C12</f>
        <v>59.78</v>
      </c>
      <c r="I10" s="300">
        <f>'[13]1-6月'!$D12</f>
        <v>-6.5</v>
      </c>
      <c r="J10" s="304">
        <f t="shared" si="2"/>
        <v>9</v>
      </c>
      <c r="K10" s="301">
        <f>'[1]Sheet1'!$B20/10000</f>
        <v>6.166</v>
      </c>
      <c r="L10" s="300">
        <f>'[1]Sheet1'!$C20</f>
        <v>-16.400021693150393</v>
      </c>
      <c r="M10" s="304">
        <f t="shared" si="3"/>
        <v>7</v>
      </c>
      <c r="N10" s="301">
        <f>'[1]Sheet1'!$D20/10000</f>
        <v>3.1731</v>
      </c>
      <c r="O10" s="300">
        <f>'[1]Sheet1'!$E20</f>
        <v>-30.301366252251455</v>
      </c>
      <c r="P10" s="306">
        <f t="shared" si="4"/>
        <v>12</v>
      </c>
      <c r="Q10" s="58">
        <v>16919.345532247527</v>
      </c>
      <c r="R10" s="59">
        <v>3.583368939458122</v>
      </c>
      <c r="S10" s="58">
        <f t="shared" si="0"/>
        <v>7</v>
      </c>
      <c r="T10" s="58">
        <v>10152.756638862054</v>
      </c>
      <c r="U10" s="59">
        <v>5.711479018815041</v>
      </c>
      <c r="V10" s="58">
        <f t="shared" si="7"/>
        <v>5</v>
      </c>
      <c r="W10" s="303">
        <v>49</v>
      </c>
      <c r="X10" s="58">
        <v>4</v>
      </c>
      <c r="Y10" s="386"/>
    </row>
    <row r="11" spans="1:25" s="4" customFormat="1" ht="37.5" customHeight="1">
      <c r="A11" s="49" t="s">
        <v>73</v>
      </c>
      <c r="B11" s="300">
        <f>'[3]Sheet1'!$G11</f>
        <v>-1.9</v>
      </c>
      <c r="C11" s="304">
        <f t="shared" si="1"/>
        <v>12</v>
      </c>
      <c r="D11" s="300">
        <f>'[11]1-6月'!$D13</f>
        <v>-19.4</v>
      </c>
      <c r="E11" s="304">
        <f t="shared" si="5"/>
        <v>12</v>
      </c>
      <c r="F11" s="300">
        <f>'[12]T105817_1'!$E11</f>
        <v>0.9</v>
      </c>
      <c r="G11" s="305">
        <f t="shared" si="6"/>
        <v>10</v>
      </c>
      <c r="H11" s="301">
        <f>'[13]1-6月'!$C13</f>
        <v>56.4</v>
      </c>
      <c r="I11" s="300">
        <f>'[13]1-6月'!$D13</f>
        <v>-7.6</v>
      </c>
      <c r="J11" s="304">
        <f t="shared" si="2"/>
        <v>13</v>
      </c>
      <c r="K11" s="301">
        <f>'[1]Sheet1'!$B19/10000</f>
        <v>4.4952</v>
      </c>
      <c r="L11" s="300">
        <f>'[1]Sheet1'!$C19</f>
        <v>-23.312349659655055</v>
      </c>
      <c r="M11" s="304">
        <f t="shared" si="3"/>
        <v>11</v>
      </c>
      <c r="N11" s="301">
        <f>'[1]Sheet1'!$D19/10000</f>
        <v>2.7236</v>
      </c>
      <c r="O11" s="300">
        <f>'[1]Sheet1'!$E19</f>
        <v>-18.848697932185203</v>
      </c>
      <c r="P11" s="306">
        <f t="shared" si="4"/>
        <v>8</v>
      </c>
      <c r="Q11" s="58">
        <v>17013.765259584252</v>
      </c>
      <c r="R11" s="59">
        <v>3.760880426528243</v>
      </c>
      <c r="S11" s="58">
        <f t="shared" si="0"/>
        <v>4</v>
      </c>
      <c r="T11" s="58">
        <v>9042.589933321178</v>
      </c>
      <c r="U11" s="59">
        <v>5.71188902722752</v>
      </c>
      <c r="V11" s="58">
        <f t="shared" si="7"/>
        <v>4</v>
      </c>
      <c r="W11" s="303">
        <v>49</v>
      </c>
      <c r="X11" s="58">
        <v>4</v>
      </c>
      <c r="Y11" s="386"/>
    </row>
    <row r="12" spans="1:25" s="4" customFormat="1" ht="37.5" customHeight="1">
      <c r="A12" s="49" t="s">
        <v>74</v>
      </c>
      <c r="B12" s="300">
        <f>'[3]Sheet1'!$G12</f>
        <v>0.3</v>
      </c>
      <c r="C12" s="304">
        <f t="shared" si="1"/>
        <v>9</v>
      </c>
      <c r="D12" s="300">
        <f>'[11]1-6月'!$D14</f>
        <v>8.5</v>
      </c>
      <c r="E12" s="304">
        <f t="shared" si="5"/>
        <v>10</v>
      </c>
      <c r="F12" s="300">
        <f>'[12]T105817_1'!$E12</f>
        <v>-2</v>
      </c>
      <c r="G12" s="305">
        <f t="shared" si="6"/>
        <v>11</v>
      </c>
      <c r="H12" s="301">
        <f>'[13]1-6月'!$C14</f>
        <v>52.15</v>
      </c>
      <c r="I12" s="300">
        <f>'[13]1-6月'!$D14</f>
        <v>-6.4</v>
      </c>
      <c r="J12" s="304">
        <f t="shared" si="2"/>
        <v>6</v>
      </c>
      <c r="K12" s="301">
        <f>'[1]Sheet1'!$B17/10000</f>
        <v>14.5223</v>
      </c>
      <c r="L12" s="300">
        <f>'[1]Sheet1'!$C17</f>
        <v>64.81824062829838</v>
      </c>
      <c r="M12" s="304">
        <f t="shared" si="3"/>
        <v>1</v>
      </c>
      <c r="N12" s="301">
        <f>'[1]Sheet1'!$D17/10000</f>
        <v>11.4103</v>
      </c>
      <c r="O12" s="300">
        <f>'[1]Sheet1'!$E17</f>
        <v>93.12977099236642</v>
      </c>
      <c r="P12" s="306">
        <f t="shared" si="4"/>
        <v>1</v>
      </c>
      <c r="Q12" s="58">
        <v>16970.56142117978</v>
      </c>
      <c r="R12" s="59">
        <v>3.33324910771791</v>
      </c>
      <c r="S12" s="58">
        <f t="shared" si="0"/>
        <v>10</v>
      </c>
      <c r="T12" s="58">
        <v>10490.252095240774</v>
      </c>
      <c r="U12" s="59">
        <v>5.486027396496347</v>
      </c>
      <c r="V12" s="58">
        <f t="shared" si="7"/>
        <v>8</v>
      </c>
      <c r="W12" s="303">
        <v>50</v>
      </c>
      <c r="X12" s="58">
        <v>6</v>
      </c>
      <c r="Y12" s="386"/>
    </row>
    <row r="13" spans="1:25" s="4" customFormat="1" ht="37.5" customHeight="1">
      <c r="A13" s="49" t="s">
        <v>75</v>
      </c>
      <c r="B13" s="300">
        <f>'[3]Sheet1'!$G13</f>
        <v>1.5</v>
      </c>
      <c r="C13" s="304">
        <f t="shared" si="1"/>
        <v>6</v>
      </c>
      <c r="D13" s="300">
        <f>'[11]1-6月'!$D15</f>
        <v>18.3</v>
      </c>
      <c r="E13" s="304">
        <f t="shared" si="5"/>
        <v>4</v>
      </c>
      <c r="F13" s="300">
        <f>'[12]T105817_1'!$E13</f>
        <v>94.7</v>
      </c>
      <c r="G13" s="305">
        <f t="shared" si="6"/>
        <v>4</v>
      </c>
      <c r="H13" s="301">
        <f>'[13]1-6月'!$C15</f>
        <v>63.47</v>
      </c>
      <c r="I13" s="300">
        <f>'[13]1-6月'!$D15</f>
        <v>-6.2</v>
      </c>
      <c r="J13" s="304">
        <f t="shared" si="2"/>
        <v>2</v>
      </c>
      <c r="K13" s="301">
        <f>'[1]Sheet1'!$B16/10000</f>
        <v>10.6473</v>
      </c>
      <c r="L13" s="300">
        <f>'[1]Sheet1'!$C16</f>
        <v>12.605495272542669</v>
      </c>
      <c r="M13" s="304">
        <f t="shared" si="3"/>
        <v>3</v>
      </c>
      <c r="N13" s="301">
        <f>'[1]Sheet1'!$D16/10000</f>
        <v>6.4474</v>
      </c>
      <c r="O13" s="300">
        <f>'[1]Sheet1'!$E16</f>
        <v>18.71915739854164</v>
      </c>
      <c r="P13" s="306">
        <f t="shared" si="4"/>
        <v>2</v>
      </c>
      <c r="Q13" s="58">
        <v>12350.80698984914</v>
      </c>
      <c r="R13" s="59">
        <v>3.9460265673454162</v>
      </c>
      <c r="S13" s="58">
        <f t="shared" si="0"/>
        <v>1</v>
      </c>
      <c r="T13" s="58">
        <v>6942.183961696399</v>
      </c>
      <c r="U13" s="59">
        <v>6.071545773272884</v>
      </c>
      <c r="V13" s="58">
        <f t="shared" si="7"/>
        <v>1</v>
      </c>
      <c r="W13" s="303">
        <v>50</v>
      </c>
      <c r="X13" s="58">
        <v>2</v>
      </c>
      <c r="Y13" s="386"/>
    </row>
    <row r="14" spans="1:25" s="4" customFormat="1" ht="37.5" customHeight="1">
      <c r="A14" s="49" t="s">
        <v>76</v>
      </c>
      <c r="B14" s="300">
        <f>'[3]Sheet1'!$G14</f>
        <v>1.4</v>
      </c>
      <c r="C14" s="304">
        <f t="shared" si="1"/>
        <v>7</v>
      </c>
      <c r="D14" s="300">
        <f>'[11]1-6月'!$D16</f>
        <v>2.0286638623267805</v>
      </c>
      <c r="E14" s="304">
        <f t="shared" si="5"/>
        <v>11</v>
      </c>
      <c r="F14" s="300">
        <f>'[12]T105817_1'!$E14</f>
        <v>17</v>
      </c>
      <c r="G14" s="305">
        <f t="shared" si="6"/>
        <v>8</v>
      </c>
      <c r="H14" s="301">
        <f>'[13]1-6月'!$C16</f>
        <v>52.93</v>
      </c>
      <c r="I14" s="300">
        <f>'[13]1-6月'!$D16</f>
        <v>-6.4</v>
      </c>
      <c r="J14" s="304">
        <f t="shared" si="2"/>
        <v>6</v>
      </c>
      <c r="K14" s="301">
        <f>'[1]Sheet1'!$B15/10000</f>
        <v>6.6217</v>
      </c>
      <c r="L14" s="300">
        <f>'[1]Sheet1'!$C15</f>
        <v>-28.263601499360817</v>
      </c>
      <c r="M14" s="304">
        <f t="shared" si="3"/>
        <v>12</v>
      </c>
      <c r="N14" s="301">
        <f>'[1]Sheet1'!$D15/10000</f>
        <v>4.0369</v>
      </c>
      <c r="O14" s="300">
        <f>'[1]Sheet1'!$E15</f>
        <v>-19.91548960482463</v>
      </c>
      <c r="P14" s="306">
        <f t="shared" si="4"/>
        <v>9</v>
      </c>
      <c r="Q14" s="58">
        <v>16709.739997378743</v>
      </c>
      <c r="R14" s="59">
        <v>3.6612409226870595</v>
      </c>
      <c r="S14" s="58">
        <f t="shared" si="0"/>
        <v>6</v>
      </c>
      <c r="T14" s="58">
        <v>10172.922124501032</v>
      </c>
      <c r="U14" s="59">
        <v>5.580167169011123</v>
      </c>
      <c r="V14" s="58">
        <f t="shared" si="7"/>
        <v>7</v>
      </c>
      <c r="W14" s="303">
        <v>50</v>
      </c>
      <c r="X14" s="58">
        <v>4</v>
      </c>
      <c r="Y14" s="386"/>
    </row>
    <row r="15" spans="1:25" s="4" customFormat="1" ht="37.5" customHeight="1">
      <c r="A15" s="49" t="s">
        <v>77</v>
      </c>
      <c r="B15" s="300">
        <f>'[3]Sheet1'!$G15</f>
        <v>-0.4</v>
      </c>
      <c r="C15" s="304">
        <f t="shared" si="1"/>
        <v>10</v>
      </c>
      <c r="D15" s="300">
        <f>'[11]1-6月'!$D17</f>
        <v>8.7</v>
      </c>
      <c r="E15" s="304">
        <f t="shared" si="5"/>
        <v>9</v>
      </c>
      <c r="F15" s="300">
        <f>'[12]T105817_1'!$E15</f>
        <v>-4.2</v>
      </c>
      <c r="G15" s="305">
        <f t="shared" si="6"/>
        <v>12</v>
      </c>
      <c r="H15" s="301">
        <f>'[13]1-6月'!$C17</f>
        <v>41.05</v>
      </c>
      <c r="I15" s="300">
        <f>'[13]1-6月'!$D17</f>
        <v>-6.6</v>
      </c>
      <c r="J15" s="304">
        <f t="shared" si="2"/>
        <v>10</v>
      </c>
      <c r="K15" s="301">
        <f>'[1]Sheet1'!$B18/10000</f>
        <v>5.7641</v>
      </c>
      <c r="L15" s="300">
        <f>'[1]Sheet1'!$C18</f>
        <v>-5.201960397342276</v>
      </c>
      <c r="M15" s="304">
        <f t="shared" si="3"/>
        <v>4</v>
      </c>
      <c r="N15" s="301">
        <f>'[1]Sheet1'!$D18/10000</f>
        <v>3.0386</v>
      </c>
      <c r="O15" s="300">
        <f>'[1]Sheet1'!$E18</f>
        <v>-7.42185119736763</v>
      </c>
      <c r="P15" s="306">
        <f t="shared" si="4"/>
        <v>5</v>
      </c>
      <c r="Q15" s="58">
        <v>15838.567786669415</v>
      </c>
      <c r="R15" s="59">
        <v>3.459998946177288</v>
      </c>
      <c r="S15" s="58">
        <f t="shared" si="0"/>
        <v>9</v>
      </c>
      <c r="T15" s="58">
        <v>9814.750888256858</v>
      </c>
      <c r="U15" s="59">
        <v>5.852149725969623</v>
      </c>
      <c r="V15" s="58">
        <f t="shared" si="7"/>
        <v>2</v>
      </c>
      <c r="W15" s="303">
        <v>49</v>
      </c>
      <c r="X15" s="58">
        <v>2</v>
      </c>
      <c r="Y15" s="386"/>
    </row>
    <row r="16" spans="1:25" s="4" customFormat="1" ht="37.5" customHeight="1">
      <c r="A16" s="49" t="s">
        <v>182</v>
      </c>
      <c r="B16" s="300">
        <f>'[3]Sheet1'!$G16</f>
        <v>5.9</v>
      </c>
      <c r="C16" s="304">
        <f t="shared" si="1"/>
        <v>4</v>
      </c>
      <c r="D16" s="300">
        <f>'[11]1-6月'!$D8</f>
        <v>18.6</v>
      </c>
      <c r="E16" s="304">
        <f t="shared" si="5"/>
        <v>2</v>
      </c>
      <c r="F16" s="300">
        <f>'[12]T105817_1'!$E16</f>
        <v>3.7</v>
      </c>
      <c r="G16" s="305">
        <f t="shared" si="6"/>
        <v>9</v>
      </c>
      <c r="H16" s="301">
        <f>'[13]1-6月'!$C8</f>
        <v>61.75</v>
      </c>
      <c r="I16" s="300">
        <f>'[13]1-6月'!$D8</f>
        <v>-6.3</v>
      </c>
      <c r="J16" s="304">
        <f t="shared" si="2"/>
        <v>3</v>
      </c>
      <c r="K16" s="301">
        <f>'[1]Sheet1'!$B8/10000</f>
        <v>16.0239</v>
      </c>
      <c r="L16" s="300">
        <f>'[1]Sheet1'!$C8</f>
        <v>-12.299684749770137</v>
      </c>
      <c r="M16" s="304">
        <f t="shared" si="3"/>
        <v>5</v>
      </c>
      <c r="N16" s="301">
        <f>'[1]Sheet1'!$D8/10000</f>
        <v>3.583</v>
      </c>
      <c r="O16" s="300">
        <f>'[1]Sheet1'!$E8</f>
        <v>-20.329975763235723</v>
      </c>
      <c r="P16" s="306">
        <f t="shared" si="4"/>
        <v>10</v>
      </c>
      <c r="Q16" s="58" t="s">
        <v>9</v>
      </c>
      <c r="R16" s="58" t="s">
        <v>9</v>
      </c>
      <c r="S16" s="58" t="s">
        <v>9</v>
      </c>
      <c r="T16" s="58" t="s">
        <v>9</v>
      </c>
      <c r="U16" s="58" t="s">
        <v>9</v>
      </c>
      <c r="V16" s="58" t="s">
        <v>9</v>
      </c>
      <c r="W16" s="303">
        <v>42</v>
      </c>
      <c r="X16" s="58">
        <v>2</v>
      </c>
      <c r="Y16" s="386">
        <v>1</v>
      </c>
    </row>
    <row r="17" spans="1:25" s="4" customFormat="1" ht="37.5" customHeight="1">
      <c r="A17" s="49" t="s">
        <v>183</v>
      </c>
      <c r="B17" s="300">
        <f>'[3]Sheet1'!$G17</f>
        <v>10.3</v>
      </c>
      <c r="C17" s="304">
        <f t="shared" si="1"/>
        <v>2</v>
      </c>
      <c r="D17" s="300">
        <f>'[11]1-6月'!$D9</f>
        <v>15.729963292971988</v>
      </c>
      <c r="E17" s="304">
        <f t="shared" si="5"/>
        <v>7</v>
      </c>
      <c r="F17" s="300">
        <f>'[12]T105817_1'!$E17</f>
        <v>321.2</v>
      </c>
      <c r="G17" s="305">
        <f t="shared" si="6"/>
        <v>1</v>
      </c>
      <c r="H17" s="301">
        <f>'[13]1-6月'!$C9</f>
        <v>18.6</v>
      </c>
      <c r="I17" s="300">
        <f>'[13]1-6月'!$D9</f>
        <v>-6.1</v>
      </c>
      <c r="J17" s="304">
        <f t="shared" si="2"/>
        <v>1</v>
      </c>
      <c r="K17" s="301">
        <f>'[1]Sheet1'!$B9/10000</f>
        <v>2.2815</v>
      </c>
      <c r="L17" s="300">
        <f>'[1]Sheet1'!$C9</f>
        <v>-30.45903438185809</v>
      </c>
      <c r="M17" s="304">
        <f t="shared" si="3"/>
        <v>13</v>
      </c>
      <c r="N17" s="301">
        <f>'[1]Sheet1'!$D9/10000</f>
        <v>0.7213</v>
      </c>
      <c r="O17" s="300">
        <f>'[1]Sheet1'!$E9</f>
        <v>-37.27280633098531</v>
      </c>
      <c r="P17" s="306">
        <f t="shared" si="4"/>
        <v>13</v>
      </c>
      <c r="Q17" s="58" t="s">
        <v>9</v>
      </c>
      <c r="R17" s="58" t="s">
        <v>9</v>
      </c>
      <c r="S17" s="58" t="s">
        <v>9</v>
      </c>
      <c r="T17" s="58" t="s">
        <v>9</v>
      </c>
      <c r="U17" s="58" t="s">
        <v>9</v>
      </c>
      <c r="V17" s="58" t="s">
        <v>9</v>
      </c>
      <c r="W17" s="303">
        <v>26</v>
      </c>
      <c r="X17" s="58">
        <v>2</v>
      </c>
      <c r="Y17" s="387"/>
    </row>
    <row r="18" spans="1:25" s="4" customFormat="1" ht="37.5" customHeight="1">
      <c r="A18" s="49" t="s">
        <v>78</v>
      </c>
      <c r="B18" s="300">
        <f>'[3]Sheet1'!$G18</f>
        <v>7.4</v>
      </c>
      <c r="C18" s="304">
        <f t="shared" si="1"/>
        <v>3</v>
      </c>
      <c r="D18" s="300">
        <f>'[11]1-6月'!$D10</f>
        <v>18</v>
      </c>
      <c r="E18" s="304">
        <f t="shared" si="5"/>
        <v>6</v>
      </c>
      <c r="F18" s="300">
        <f>'[12]T105817_1'!$E20</f>
        <v>31</v>
      </c>
      <c r="G18" s="305">
        <f t="shared" si="6"/>
        <v>5</v>
      </c>
      <c r="H18" s="301">
        <f>'[13]1-6月'!$C10</f>
        <v>8.15</v>
      </c>
      <c r="I18" s="300">
        <f>'[13]1-6月'!$D10</f>
        <v>-6.8</v>
      </c>
      <c r="J18" s="304">
        <f t="shared" si="2"/>
        <v>11</v>
      </c>
      <c r="K18" s="301">
        <f>'[1]Sheet1'!$B7/10000</f>
        <v>1.0138</v>
      </c>
      <c r="L18" s="300">
        <f>'[1]Sheet1'!$C7</f>
        <v>-18.24193548387096</v>
      </c>
      <c r="M18" s="304">
        <f t="shared" si="3"/>
        <v>9</v>
      </c>
      <c r="N18" s="301">
        <f>'[1]Sheet1'!$D7/10000</f>
        <v>0.5777</v>
      </c>
      <c r="O18" s="300">
        <f>'[1]Sheet1'!$E7</f>
        <v>-17.10431912756492</v>
      </c>
      <c r="P18" s="306">
        <f t="shared" si="4"/>
        <v>7</v>
      </c>
      <c r="Q18" s="58">
        <v>19171.059440277637</v>
      </c>
      <c r="R18" s="59">
        <v>3.515795776965832</v>
      </c>
      <c r="S18" s="58">
        <f>RANK(R18,$R$7:$R$18,0)</f>
        <v>8</v>
      </c>
      <c r="T18" s="58">
        <v>12702.387595278371</v>
      </c>
      <c r="U18" s="59">
        <v>5.785276405450173</v>
      </c>
      <c r="V18" s="58">
        <f>RANK(U18,$U$9:$U$18,0)</f>
        <v>3</v>
      </c>
      <c r="W18" s="303">
        <v>17</v>
      </c>
      <c r="X18" s="58">
        <v>1</v>
      </c>
      <c r="Y18" s="386">
        <v>1</v>
      </c>
    </row>
    <row r="19" spans="1:25" s="4" customFormat="1" ht="37.5" customHeight="1">
      <c r="A19" s="49" t="s">
        <v>201</v>
      </c>
      <c r="B19" s="300">
        <f>'[3]Sheet1'!$G19</f>
        <v>16.2</v>
      </c>
      <c r="C19" s="304">
        <f t="shared" si="1"/>
        <v>1</v>
      </c>
      <c r="D19" s="300">
        <f>'[11]1-6月'!$D11</f>
        <v>31.482961868035574</v>
      </c>
      <c r="E19" s="304">
        <f t="shared" si="5"/>
        <v>1</v>
      </c>
      <c r="F19" s="300">
        <f>'[12]T105817_1'!$E18</f>
        <v>148.7</v>
      </c>
      <c r="G19" s="305">
        <f t="shared" si="6"/>
        <v>2</v>
      </c>
      <c r="H19" s="301">
        <f>'[13]1-6月'!$C11</f>
        <v>13.26</v>
      </c>
      <c r="I19" s="300">
        <f>'[13]1-6月'!$D11</f>
        <v>-6.3</v>
      </c>
      <c r="J19" s="304">
        <f t="shared" si="2"/>
        <v>3</v>
      </c>
      <c r="K19" s="301">
        <f>'[1]Sheet1'!$B10/10000</f>
        <v>4.9922</v>
      </c>
      <c r="L19" s="300">
        <f>'[1]Sheet1'!$C10</f>
        <v>12.611941981908828</v>
      </c>
      <c r="M19" s="304">
        <f t="shared" si="3"/>
        <v>2</v>
      </c>
      <c r="N19" s="301">
        <f>'[1]Sheet1'!$D10/10000</f>
        <v>2.1368</v>
      </c>
      <c r="O19" s="300">
        <f>'[1]Sheet1'!$E10</f>
        <v>4.30537928341306</v>
      </c>
      <c r="P19" s="306">
        <f t="shared" si="4"/>
        <v>4</v>
      </c>
      <c r="Q19" s="58" t="s">
        <v>9</v>
      </c>
      <c r="R19" s="58" t="s">
        <v>9</v>
      </c>
      <c r="S19" s="58" t="s">
        <v>9</v>
      </c>
      <c r="T19" s="58" t="s">
        <v>9</v>
      </c>
      <c r="U19" s="58" t="s">
        <v>9</v>
      </c>
      <c r="V19" s="58" t="s">
        <v>9</v>
      </c>
      <c r="W19" s="303">
        <v>27</v>
      </c>
      <c r="X19" s="58">
        <v>3</v>
      </c>
      <c r="Y19" s="386">
        <v>3</v>
      </c>
    </row>
    <row r="20" spans="1:16" ht="32.25" customHeight="1">
      <c r="A20" s="370" t="s">
        <v>363</v>
      </c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</row>
    <row r="21" spans="4:7" ht="15.75">
      <c r="D21" s="294"/>
      <c r="E21" s="294"/>
      <c r="F21" s="294"/>
      <c r="G21" s="294"/>
    </row>
    <row r="22" spans="4:7" ht="15.75">
      <c r="D22" s="294"/>
      <c r="E22" s="294"/>
      <c r="F22" s="294"/>
      <c r="G22" s="294"/>
    </row>
    <row r="23" spans="4:7" ht="15.75">
      <c r="D23" s="294"/>
      <c r="E23" s="294"/>
      <c r="F23" s="294"/>
      <c r="G23" s="294"/>
    </row>
    <row r="24" spans="4:7" ht="15.75">
      <c r="D24" s="294"/>
      <c r="E24" s="294"/>
      <c r="F24" s="294"/>
      <c r="G24" s="294"/>
    </row>
    <row r="25" spans="4:7" ht="15.75">
      <c r="D25" s="294"/>
      <c r="E25" s="294"/>
      <c r="F25" s="294"/>
      <c r="G25" s="294"/>
    </row>
    <row r="26" spans="4:7" ht="15.75">
      <c r="D26" s="294"/>
      <c r="E26" s="294"/>
      <c r="F26" s="294"/>
      <c r="G26" s="294"/>
    </row>
    <row r="27" spans="4:7" ht="15.75">
      <c r="D27" s="294"/>
      <c r="E27" s="294"/>
      <c r="F27" s="294"/>
      <c r="G27" s="294"/>
    </row>
    <row r="28" spans="4:7" ht="15.75">
      <c r="D28" s="294"/>
      <c r="E28" s="294"/>
      <c r="F28" s="294"/>
      <c r="G28" s="294"/>
    </row>
    <row r="29" spans="4:7" ht="15.75">
      <c r="D29" s="294"/>
      <c r="E29" s="294"/>
      <c r="F29" s="294"/>
      <c r="G29" s="294"/>
    </row>
    <row r="30" spans="4:7" ht="15.75">
      <c r="D30" s="294"/>
      <c r="E30" s="294"/>
      <c r="F30" s="294"/>
      <c r="G30" s="294"/>
    </row>
    <row r="31" spans="4:7" ht="15.75">
      <c r="D31" s="294"/>
      <c r="E31" s="294"/>
      <c r="F31" s="294"/>
      <c r="G31" s="294"/>
    </row>
    <row r="32" spans="4:7" ht="15.75">
      <c r="D32" s="294"/>
      <c r="E32" s="294"/>
      <c r="F32" s="294"/>
      <c r="G32" s="294"/>
    </row>
    <row r="33" spans="4:7" ht="15.75">
      <c r="D33" s="294"/>
      <c r="E33" s="294"/>
      <c r="F33" s="294"/>
      <c r="G33" s="294"/>
    </row>
    <row r="34" spans="4:7" ht="15.75">
      <c r="D34" s="294"/>
      <c r="E34" s="294"/>
      <c r="F34" s="294"/>
      <c r="G34" s="294"/>
    </row>
    <row r="35" spans="4:7" ht="15.75">
      <c r="D35" s="294"/>
      <c r="E35" s="294"/>
      <c r="F35" s="294"/>
      <c r="G35" s="294"/>
    </row>
    <row r="36" spans="4:7" ht="15.75">
      <c r="D36" s="294"/>
      <c r="E36" s="294"/>
      <c r="F36" s="294"/>
      <c r="G36" s="294"/>
    </row>
    <row r="37" spans="4:7" ht="15.75">
      <c r="D37" s="294"/>
      <c r="E37" s="294"/>
      <c r="F37" s="294"/>
      <c r="G37" s="294"/>
    </row>
    <row r="38" spans="4:7" ht="15.75">
      <c r="D38" s="294"/>
      <c r="E38" s="294"/>
      <c r="F38" s="294"/>
      <c r="G38" s="294"/>
    </row>
    <row r="39" spans="4:7" ht="15.75">
      <c r="D39" s="294"/>
      <c r="E39" s="294"/>
      <c r="F39" s="294"/>
      <c r="G39" s="294"/>
    </row>
    <row r="40" spans="4:7" ht="15.75">
      <c r="D40" s="294"/>
      <c r="E40" s="294"/>
      <c r="F40" s="294"/>
      <c r="G40" s="294"/>
    </row>
    <row r="41" spans="4:7" ht="15.75">
      <c r="D41" s="294"/>
      <c r="E41" s="294"/>
      <c r="F41" s="294"/>
      <c r="G41" s="294"/>
    </row>
    <row r="42" spans="4:7" ht="15.75">
      <c r="D42" s="294"/>
      <c r="E42" s="294"/>
      <c r="F42" s="294"/>
      <c r="G42" s="294"/>
    </row>
    <row r="43" spans="4:7" ht="15.75">
      <c r="D43" s="294"/>
      <c r="E43" s="294"/>
      <c r="F43" s="294"/>
      <c r="G43" s="294"/>
    </row>
    <row r="44" spans="4:7" ht="15.75">
      <c r="D44" s="294"/>
      <c r="E44" s="294"/>
      <c r="F44" s="294"/>
      <c r="G44" s="294"/>
    </row>
    <row r="45" spans="4:7" ht="15.75">
      <c r="D45" s="294"/>
      <c r="E45" s="294"/>
      <c r="F45" s="294"/>
      <c r="G45" s="294"/>
    </row>
  </sheetData>
  <sheetProtection/>
  <mergeCells count="13">
    <mergeCell ref="A2:Y2"/>
    <mergeCell ref="T3:V4"/>
    <mergeCell ref="N3:P4"/>
    <mergeCell ref="Q3:S4"/>
    <mergeCell ref="A3:A4"/>
    <mergeCell ref="F3:G3"/>
    <mergeCell ref="W3:Y4"/>
    <mergeCell ref="A20:P20"/>
    <mergeCell ref="F4:G4"/>
    <mergeCell ref="B3:C4"/>
    <mergeCell ref="D3:E4"/>
    <mergeCell ref="H3:J4"/>
    <mergeCell ref="K3:M4"/>
  </mergeCells>
  <printOptions horizontalCentered="1"/>
  <pageMargins left="0.39" right="0.39" top="0.51" bottom="0.43" header="0.47" footer="0.51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H32" sqref="H32"/>
    </sheetView>
  </sheetViews>
  <sheetFormatPr defaultColWidth="8.00390625" defaultRowHeight="14.25"/>
  <cols>
    <col min="1" max="1" width="26.75390625" style="63" customWidth="1"/>
    <col min="2" max="2" width="16.00390625" style="67" customWidth="1"/>
    <col min="3" max="3" width="14.75390625" style="67" customWidth="1"/>
    <col min="4" max="4" width="16.50390625" style="68" customWidth="1"/>
    <col min="5" max="15" width="9.00390625" style="63" customWidth="1"/>
    <col min="16" max="111" width="8.00390625" style="63" customWidth="1"/>
    <col min="112" max="133" width="9.00390625" style="63" customWidth="1"/>
    <col min="134" max="16384" width="8.00390625" style="63" customWidth="1"/>
  </cols>
  <sheetData>
    <row r="1" spans="1:4" ht="31.5" customHeight="1">
      <c r="A1" s="337" t="s">
        <v>305</v>
      </c>
      <c r="B1" s="337"/>
      <c r="C1" s="337"/>
      <c r="D1" s="337"/>
    </row>
    <row r="2" spans="1:4" ht="17.25" customHeight="1">
      <c r="A2" s="39"/>
      <c r="B2" s="39"/>
      <c r="C2" s="39"/>
      <c r="D2" s="50"/>
    </row>
    <row r="3" spans="1:4" s="2" customFormat="1" ht="36" customHeight="1">
      <c r="A3" s="40" t="s">
        <v>203</v>
      </c>
      <c r="B3" s="41" t="s">
        <v>2</v>
      </c>
      <c r="C3" s="42" t="s">
        <v>235</v>
      </c>
      <c r="D3" s="64" t="s">
        <v>301</v>
      </c>
    </row>
    <row r="4" spans="1:5" s="2" customFormat="1" ht="22.5" customHeight="1">
      <c r="A4" s="106" t="s">
        <v>217</v>
      </c>
      <c r="B4" s="43" t="s">
        <v>3</v>
      </c>
      <c r="C4" s="45">
        <f>GDP!B4</f>
        <v>1770.6249</v>
      </c>
      <c r="D4" s="51">
        <f>GDP!C4</f>
        <v>1.1</v>
      </c>
      <c r="E4" s="53"/>
    </row>
    <row r="5" spans="1:5" s="2" customFormat="1" ht="22.5" customHeight="1">
      <c r="A5" s="106" t="s">
        <v>4</v>
      </c>
      <c r="B5" s="43" t="s">
        <v>3</v>
      </c>
      <c r="C5" s="45">
        <f>GDP!B5</f>
        <v>157.0572</v>
      </c>
      <c r="D5" s="51">
        <f>GDP!C5</f>
        <v>2.1</v>
      </c>
      <c r="E5" s="53"/>
    </row>
    <row r="6" spans="1:5" s="2" customFormat="1" ht="22.5" customHeight="1">
      <c r="A6" s="106" t="s">
        <v>5</v>
      </c>
      <c r="B6" s="43" t="s">
        <v>3</v>
      </c>
      <c r="C6" s="45">
        <f>GDP!B6</f>
        <v>708.0509</v>
      </c>
      <c r="D6" s="51">
        <f>GDP!C6</f>
        <v>0.7</v>
      </c>
      <c r="E6" s="53"/>
    </row>
    <row r="7" spans="1:5" s="2" customFormat="1" ht="22.5" customHeight="1">
      <c r="A7" s="106" t="s">
        <v>6</v>
      </c>
      <c r="B7" s="43" t="s">
        <v>3</v>
      </c>
      <c r="C7" s="45">
        <f>GDP!B9</f>
        <v>905.5169</v>
      </c>
      <c r="D7" s="51">
        <f>GDP!C9</f>
        <v>1.2</v>
      </c>
      <c r="E7" s="53"/>
    </row>
    <row r="8" spans="1:5" s="2" customFormat="1" ht="22.5" customHeight="1">
      <c r="A8" s="107" t="s">
        <v>8</v>
      </c>
      <c r="B8" s="43" t="s">
        <v>3</v>
      </c>
      <c r="C8" s="45" t="s">
        <v>9</v>
      </c>
      <c r="D8" s="51">
        <f>'规模工业生产主要分类'!B4</f>
        <v>1.2</v>
      </c>
      <c r="E8" s="53"/>
    </row>
    <row r="9" spans="1:5" s="2" customFormat="1" ht="31.5" customHeight="1">
      <c r="A9" s="108" t="s">
        <v>322</v>
      </c>
      <c r="B9" s="43" t="s">
        <v>3</v>
      </c>
      <c r="C9" s="45">
        <v>93.72276</v>
      </c>
      <c r="D9" s="51">
        <v>6.2</v>
      </c>
      <c r="E9" s="53"/>
    </row>
    <row r="10" spans="1:5" s="2" customFormat="1" ht="22.5" customHeight="1">
      <c r="A10" s="44" t="s">
        <v>10</v>
      </c>
      <c r="B10" s="43" t="s">
        <v>3</v>
      </c>
      <c r="C10" s="45" t="s">
        <v>9</v>
      </c>
      <c r="D10" s="109">
        <f>'固定资产投资'!B5</f>
        <v>4.2</v>
      </c>
      <c r="E10" s="53"/>
    </row>
    <row r="11" spans="1:5" s="2" customFormat="1" ht="22.5" customHeight="1">
      <c r="A11" s="44" t="s">
        <v>296</v>
      </c>
      <c r="B11" s="43" t="s">
        <v>3</v>
      </c>
      <c r="C11" s="45" t="s">
        <v>9</v>
      </c>
      <c r="D11" s="51">
        <f>'县市2'!F6</f>
        <v>25.2</v>
      </c>
      <c r="E11" s="53"/>
    </row>
    <row r="12" spans="1:5" s="2" customFormat="1" ht="22.5" customHeight="1">
      <c r="A12" s="44" t="s">
        <v>297</v>
      </c>
      <c r="B12" s="43" t="s">
        <v>3</v>
      </c>
      <c r="C12" s="45" t="s">
        <v>9</v>
      </c>
      <c r="D12" s="51">
        <f>'固定资产投资'!B19</f>
        <v>23.8</v>
      </c>
      <c r="E12" s="53"/>
    </row>
    <row r="13" spans="1:5" s="2" customFormat="1" ht="22.5" customHeight="1">
      <c r="A13" s="44" t="s">
        <v>294</v>
      </c>
      <c r="B13" s="43" t="s">
        <v>3</v>
      </c>
      <c r="C13" s="45">
        <f>'商品房建设与销售'!C4</f>
        <v>91.6416</v>
      </c>
      <c r="D13" s="51">
        <f>'商品房建设与销售'!D4</f>
        <v>10.81</v>
      </c>
      <c r="E13" s="53"/>
    </row>
    <row r="14" spans="1:5" s="2" customFormat="1" ht="22.5" customHeight="1">
      <c r="A14" s="44" t="s">
        <v>11</v>
      </c>
      <c r="B14" s="43" t="s">
        <v>12</v>
      </c>
      <c r="C14" s="45">
        <f>'商品房建设与销售'!C7</f>
        <v>218.4885</v>
      </c>
      <c r="D14" s="51">
        <f>'商品房建设与销售'!D7</f>
        <v>-4.4</v>
      </c>
      <c r="E14" s="53"/>
    </row>
    <row r="15" spans="1:5" s="2" customFormat="1" ht="22.5" customHeight="1">
      <c r="A15" s="44" t="s">
        <v>13</v>
      </c>
      <c r="B15" s="43" t="s">
        <v>3</v>
      </c>
      <c r="C15" s="45">
        <f>'商品房建设与销售'!C9</f>
        <v>128.9563</v>
      </c>
      <c r="D15" s="51">
        <f>'商品房建设与销售'!D9</f>
        <v>-9.63</v>
      </c>
      <c r="E15" s="53"/>
    </row>
    <row r="16" spans="1:5" s="2" customFormat="1" ht="22.5" customHeight="1">
      <c r="A16" s="46" t="s">
        <v>14</v>
      </c>
      <c r="B16" s="43" t="s">
        <v>3</v>
      </c>
      <c r="C16" s="45">
        <f>'国内贸易、旅游'!C5</f>
        <v>690.8676186301133</v>
      </c>
      <c r="D16" s="51">
        <f>'国内贸易、旅游'!D5</f>
        <v>-6.5</v>
      </c>
      <c r="E16" s="53"/>
    </row>
    <row r="17" spans="1:5" s="2" customFormat="1" ht="22.5" customHeight="1">
      <c r="A17" s="44" t="s">
        <v>15</v>
      </c>
      <c r="B17" s="43" t="s">
        <v>3</v>
      </c>
      <c r="C17" s="45">
        <f>'对外贸易'!B3</f>
        <v>194.6728</v>
      </c>
      <c r="D17" s="51">
        <f>'对外贸易'!C3</f>
        <v>44.5425</v>
      </c>
      <c r="E17" s="53"/>
    </row>
    <row r="18" spans="1:5" s="2" customFormat="1" ht="22.5" customHeight="1">
      <c r="A18" s="44" t="s">
        <v>16</v>
      </c>
      <c r="B18" s="43" t="s">
        <v>3</v>
      </c>
      <c r="C18" s="45">
        <f>'对外贸易'!B4</f>
        <v>86.8133</v>
      </c>
      <c r="D18" s="51">
        <f>'对外贸易'!C4</f>
        <v>21.033</v>
      </c>
      <c r="E18" s="53"/>
    </row>
    <row r="19" spans="1:5" s="2" customFormat="1" ht="22.5" customHeight="1">
      <c r="A19" s="44" t="s">
        <v>17</v>
      </c>
      <c r="B19" s="43" t="s">
        <v>3</v>
      </c>
      <c r="C19" s="45">
        <f>'对外贸易'!B5</f>
        <v>107.8595</v>
      </c>
      <c r="D19" s="51">
        <f>'对外贸易'!C5</f>
        <v>71.3277</v>
      </c>
      <c r="E19" s="53"/>
    </row>
    <row r="20" spans="1:5" s="2" customFormat="1" ht="22.5" customHeight="1">
      <c r="A20" s="44" t="s">
        <v>18</v>
      </c>
      <c r="B20" s="43" t="s">
        <v>3</v>
      </c>
      <c r="C20" s="45">
        <v>430.2982</v>
      </c>
      <c r="D20" s="51">
        <v>17.6</v>
      </c>
      <c r="E20" s="53"/>
    </row>
    <row r="21" spans="1:5" s="2" customFormat="1" ht="22.5" customHeight="1">
      <c r="A21" s="44" t="s">
        <v>198</v>
      </c>
      <c r="B21" s="43" t="s">
        <v>19</v>
      </c>
      <c r="C21" s="45">
        <f>35261/10000</f>
        <v>3.5261</v>
      </c>
      <c r="D21" s="51">
        <v>28.8</v>
      </c>
      <c r="E21" s="53"/>
    </row>
    <row r="22" spans="1:5" s="2" customFormat="1" ht="22.5" customHeight="1">
      <c r="A22" s="107" t="s">
        <v>184</v>
      </c>
      <c r="B22" s="43" t="s">
        <v>3</v>
      </c>
      <c r="C22" s="45">
        <f>'财政金融'!C5</f>
        <v>160.7365</v>
      </c>
      <c r="D22" s="51">
        <f>'财政金融'!D5</f>
        <v>-7.4</v>
      </c>
      <c r="E22" s="53"/>
    </row>
    <row r="23" spans="1:5" s="2" customFormat="1" ht="22.5" customHeight="1">
      <c r="A23" s="107" t="s">
        <v>204</v>
      </c>
      <c r="B23" s="43" t="s">
        <v>3</v>
      </c>
      <c r="C23" s="45">
        <f>'[1]Sheet2'!$C$9/10000</f>
        <v>67.7227</v>
      </c>
      <c r="D23" s="51">
        <f>'财政金融'!D8</f>
        <v>-9.1</v>
      </c>
      <c r="E23" s="53"/>
    </row>
    <row r="24" spans="1:5" s="2" customFormat="1" ht="22.5" customHeight="1">
      <c r="A24" s="107" t="s">
        <v>192</v>
      </c>
      <c r="B24" s="43" t="s">
        <v>3</v>
      </c>
      <c r="C24" s="45">
        <f>'财政金融'!C11</f>
        <v>264.0963</v>
      </c>
      <c r="D24" s="51">
        <f>'财政金融'!D11</f>
        <v>-18.6</v>
      </c>
      <c r="E24" s="53"/>
    </row>
    <row r="25" spans="1:5" s="2" customFormat="1" ht="22.5" customHeight="1">
      <c r="A25" s="44" t="s">
        <v>20</v>
      </c>
      <c r="B25" s="43" t="s">
        <v>3</v>
      </c>
      <c r="C25" s="45">
        <f>'财政金融'!B13</f>
        <v>3010.5061268049003</v>
      </c>
      <c r="D25" s="51">
        <f>'财政金融'!D13</f>
        <v>5.808708805620739</v>
      </c>
      <c r="E25" s="53"/>
    </row>
    <row r="26" spans="1:5" s="2" customFormat="1" ht="22.5" customHeight="1">
      <c r="A26" s="44" t="s">
        <v>207</v>
      </c>
      <c r="B26" s="43" t="s">
        <v>3</v>
      </c>
      <c r="C26" s="45">
        <f>'财政金融'!B14</f>
        <v>1891.7555663594</v>
      </c>
      <c r="D26" s="51">
        <f>'财政金融'!D14</f>
        <v>13.6</v>
      </c>
      <c r="E26" s="53"/>
    </row>
    <row r="27" spans="1:5" s="2" customFormat="1" ht="22.5" customHeight="1">
      <c r="A27" s="44" t="s">
        <v>21</v>
      </c>
      <c r="B27" s="43" t="s">
        <v>3</v>
      </c>
      <c r="C27" s="45">
        <f>'财政金融'!B19</f>
        <v>2282.2067402748</v>
      </c>
      <c r="D27" s="51">
        <f>'财政金融'!D19</f>
        <v>26.3</v>
      </c>
      <c r="E27" s="53"/>
    </row>
    <row r="28" spans="1:5" s="2" customFormat="1" ht="22.5" customHeight="1">
      <c r="A28" s="44" t="s">
        <v>22</v>
      </c>
      <c r="B28" s="43" t="s">
        <v>1</v>
      </c>
      <c r="C28" s="110" t="s">
        <v>9</v>
      </c>
      <c r="D28" s="65">
        <f>'[7]CPI'!$D$9</f>
        <v>103.16137432</v>
      </c>
      <c r="E28" s="53"/>
    </row>
    <row r="29" spans="1:5" s="2" customFormat="1" ht="22.5" customHeight="1">
      <c r="A29" s="107" t="s">
        <v>7</v>
      </c>
      <c r="B29" s="43" t="s">
        <v>205</v>
      </c>
      <c r="C29" s="45">
        <f>'用电量'!B5/10000</f>
        <v>73.816917</v>
      </c>
      <c r="D29" s="51">
        <f>'用电量'!C5</f>
        <v>2.46</v>
      </c>
      <c r="E29" s="53"/>
    </row>
    <row r="30" spans="1:5" s="2" customFormat="1" ht="22.5" customHeight="1">
      <c r="A30" s="107" t="s">
        <v>206</v>
      </c>
      <c r="B30" s="43" t="s">
        <v>205</v>
      </c>
      <c r="C30" s="45">
        <f>'用电量'!D5/10000</f>
        <v>39.949332</v>
      </c>
      <c r="D30" s="51">
        <f>'用电量'!E5</f>
        <v>7.9</v>
      </c>
      <c r="E30" s="53"/>
    </row>
    <row r="31" spans="1:5" s="2" customFormat="1" ht="22.5" customHeight="1">
      <c r="A31" s="44" t="s">
        <v>366</v>
      </c>
      <c r="B31" s="43" t="s">
        <v>24</v>
      </c>
      <c r="C31" s="66">
        <v>13614</v>
      </c>
      <c r="D31" s="65">
        <v>4.5</v>
      </c>
      <c r="E31" s="53"/>
    </row>
    <row r="32" spans="1:5" s="2" customFormat="1" ht="22.5" customHeight="1">
      <c r="A32" s="46" t="s">
        <v>23</v>
      </c>
      <c r="B32" s="43" t="s">
        <v>24</v>
      </c>
      <c r="C32" s="54">
        <v>17449.61093108421</v>
      </c>
      <c r="D32" s="51">
        <v>3.7</v>
      </c>
      <c r="E32" s="53"/>
    </row>
    <row r="33" spans="1:5" s="2" customFormat="1" ht="22.5" customHeight="1">
      <c r="A33" s="46" t="s">
        <v>25</v>
      </c>
      <c r="B33" s="43" t="s">
        <v>24</v>
      </c>
      <c r="C33" s="54">
        <v>9245.236340816406</v>
      </c>
      <c r="D33" s="51">
        <v>5.7</v>
      </c>
      <c r="E33" s="5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29.00390625" style="52" customWidth="1"/>
    <col min="2" max="2" width="14.50390625" style="52" customWidth="1"/>
    <col min="3" max="3" width="12.875" style="52" customWidth="1"/>
    <col min="4" max="16384" width="8.875" style="52" customWidth="1"/>
  </cols>
  <sheetData>
    <row r="1" spans="1:3" ht="19.5">
      <c r="A1" s="338" t="s">
        <v>261</v>
      </c>
      <c r="B1" s="338"/>
      <c r="C1" s="338"/>
    </row>
    <row r="2" spans="1:2" ht="15.75">
      <c r="A2" s="83"/>
      <c r="B2" s="83"/>
    </row>
    <row r="3" spans="1:4" ht="24" customHeight="1">
      <c r="A3" s="111" t="s">
        <v>302</v>
      </c>
      <c r="B3" s="112" t="s">
        <v>314</v>
      </c>
      <c r="C3" s="113" t="s">
        <v>291</v>
      </c>
      <c r="D3" s="83"/>
    </row>
    <row r="4" spans="1:4" ht="24" customHeight="1">
      <c r="A4" s="114" t="s">
        <v>295</v>
      </c>
      <c r="B4" s="115">
        <f>'[9]上半年'!$D$107/10000</f>
        <v>1770.6249</v>
      </c>
      <c r="C4" s="116">
        <v>1.1</v>
      </c>
      <c r="D4" s="83"/>
    </row>
    <row r="5" spans="1:4" ht="24" customHeight="1">
      <c r="A5" s="114" t="s">
        <v>263</v>
      </c>
      <c r="B5" s="117">
        <f>1570572/10000</f>
        <v>157.0572</v>
      </c>
      <c r="C5" s="116">
        <v>2.1</v>
      </c>
      <c r="D5" s="83"/>
    </row>
    <row r="6" spans="1:4" ht="24" customHeight="1">
      <c r="A6" s="114" t="s">
        <v>264</v>
      </c>
      <c r="B6" s="117">
        <f>7080509/10000</f>
        <v>708.0509</v>
      </c>
      <c r="C6" s="116">
        <v>0.7</v>
      </c>
      <c r="D6" s="83"/>
    </row>
    <row r="7" spans="1:4" ht="24" customHeight="1">
      <c r="A7" s="118" t="s">
        <v>265</v>
      </c>
      <c r="B7" s="117">
        <f>6083404/10000</f>
        <v>608.3404</v>
      </c>
      <c r="C7" s="116">
        <v>0.8</v>
      </c>
      <c r="D7" s="83"/>
    </row>
    <row r="8" spans="1:4" ht="24" customHeight="1">
      <c r="A8" s="118" t="s">
        <v>266</v>
      </c>
      <c r="B8" s="117">
        <f>1004656/10000</f>
        <v>100.4656</v>
      </c>
      <c r="C8" s="116">
        <v>0.5</v>
      </c>
      <c r="D8" s="83"/>
    </row>
    <row r="9" spans="1:4" ht="24" customHeight="1">
      <c r="A9" s="114" t="s">
        <v>267</v>
      </c>
      <c r="B9" s="117">
        <f>9055169/10000</f>
        <v>905.5169</v>
      </c>
      <c r="C9" s="116">
        <v>1.2</v>
      </c>
      <c r="D9" s="83"/>
    </row>
    <row r="10" spans="1:4" ht="24" customHeight="1">
      <c r="A10" s="118" t="s">
        <v>268</v>
      </c>
      <c r="B10" s="117">
        <f>'[9]上半年'!$D$117/10000</f>
        <v>149.45</v>
      </c>
      <c r="C10" s="116">
        <v>-3.6</v>
      </c>
      <c r="D10" s="83"/>
    </row>
    <row r="11" spans="1:4" ht="24" customHeight="1">
      <c r="A11" s="118" t="s">
        <v>269</v>
      </c>
      <c r="B11" s="117">
        <f>'[9]上半年'!$D$120/10000</f>
        <v>68.0968</v>
      </c>
      <c r="C11" s="116">
        <v>-4.2</v>
      </c>
      <c r="D11" s="83"/>
    </row>
    <row r="12" spans="1:4" ht="24" customHeight="1">
      <c r="A12" s="118" t="s">
        <v>270</v>
      </c>
      <c r="B12" s="117">
        <f>'[9]上半年'!$D$129/10000</f>
        <v>25.2253</v>
      </c>
      <c r="C12" s="116">
        <v>-23.7</v>
      </c>
      <c r="D12" s="83"/>
    </row>
    <row r="13" spans="1:4" ht="24" customHeight="1">
      <c r="A13" s="118" t="s">
        <v>271</v>
      </c>
      <c r="B13" s="117">
        <f>'[9]上半年'!$D$132/10000</f>
        <v>58.0086</v>
      </c>
      <c r="C13" s="116">
        <v>6.8</v>
      </c>
      <c r="D13" s="83"/>
    </row>
    <row r="14" spans="1:4" ht="24" customHeight="1">
      <c r="A14" s="118" t="s">
        <v>272</v>
      </c>
      <c r="B14" s="117">
        <f>'[9]上半年'!$D$137/10000</f>
        <v>130.1127</v>
      </c>
      <c r="C14" s="116">
        <v>2.3</v>
      </c>
      <c r="D14" s="83"/>
    </row>
    <row r="15" spans="1:4" ht="24" customHeight="1">
      <c r="A15" s="118" t="s">
        <v>273</v>
      </c>
      <c r="B15" s="117">
        <f>'[9]上半年'!$D$141/10000</f>
        <v>293.6911</v>
      </c>
      <c r="C15" s="116">
        <v>4.9</v>
      </c>
      <c r="D15" s="83"/>
    </row>
    <row r="16" spans="1:4" ht="24" customHeight="1">
      <c r="A16" s="118" t="s">
        <v>274</v>
      </c>
      <c r="B16" s="117">
        <f>'[9]上半年'!$D$150/10000</f>
        <v>172.6316</v>
      </c>
      <c r="C16" s="116">
        <v>4.1</v>
      </c>
      <c r="D16" s="8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23.125" style="52" customWidth="1"/>
    <col min="2" max="2" width="8.875" style="83" customWidth="1"/>
    <col min="3" max="3" width="8.375" style="52" customWidth="1"/>
    <col min="4" max="16384" width="8.875" style="52" customWidth="1"/>
  </cols>
  <sheetData>
    <row r="1" spans="1:4" ht="19.5">
      <c r="A1" s="338" t="s">
        <v>276</v>
      </c>
      <c r="B1" s="338"/>
      <c r="C1" s="338"/>
      <c r="D1" s="338"/>
    </row>
    <row r="3" spans="1:4" ht="24" customHeight="1">
      <c r="A3" s="111" t="s">
        <v>349</v>
      </c>
      <c r="B3" s="119" t="s">
        <v>80</v>
      </c>
      <c r="C3" s="119" t="s">
        <v>330</v>
      </c>
      <c r="D3" s="113" t="s">
        <v>350</v>
      </c>
    </row>
    <row r="4" spans="1:4" ht="24" customHeight="1">
      <c r="A4" s="114" t="s">
        <v>331</v>
      </c>
      <c r="B4" s="120" t="s">
        <v>3</v>
      </c>
      <c r="C4" s="121">
        <v>281.8</v>
      </c>
      <c r="D4" s="122">
        <v>2.3</v>
      </c>
    </row>
    <row r="5" spans="1:4" ht="24" customHeight="1">
      <c r="A5" s="114" t="s">
        <v>332</v>
      </c>
      <c r="B5" s="120"/>
      <c r="C5" s="121"/>
      <c r="D5" s="122"/>
    </row>
    <row r="6" spans="1:4" ht="24" customHeight="1">
      <c r="A6" s="118" t="s">
        <v>333</v>
      </c>
      <c r="B6" s="120" t="s">
        <v>334</v>
      </c>
      <c r="C6" s="121"/>
      <c r="D6" s="122"/>
    </row>
    <row r="7" spans="1:4" ht="24" customHeight="1">
      <c r="A7" s="118" t="s">
        <v>335</v>
      </c>
      <c r="B7" s="120" t="s">
        <v>334</v>
      </c>
      <c r="C7" s="121">
        <v>55.43</v>
      </c>
      <c r="D7" s="122">
        <v>3.8</v>
      </c>
    </row>
    <row r="8" spans="1:4" ht="24" customHeight="1">
      <c r="A8" s="118" t="s">
        <v>336</v>
      </c>
      <c r="B8" s="120" t="s">
        <v>334</v>
      </c>
      <c r="C8" s="121">
        <v>177.73</v>
      </c>
      <c r="D8" s="122">
        <v>6.75</v>
      </c>
    </row>
    <row r="9" spans="1:4" ht="24" customHeight="1">
      <c r="A9" s="118" t="s">
        <v>337</v>
      </c>
      <c r="B9" s="120" t="s">
        <v>334</v>
      </c>
      <c r="C9" s="121"/>
      <c r="D9" s="122"/>
    </row>
    <row r="10" spans="1:4" ht="24" customHeight="1">
      <c r="A10" s="118" t="s">
        <v>338</v>
      </c>
      <c r="B10" s="120"/>
      <c r="C10" s="121"/>
      <c r="D10" s="122"/>
    </row>
    <row r="11" spans="1:4" ht="24" customHeight="1">
      <c r="A11" s="114" t="s">
        <v>339</v>
      </c>
      <c r="B11" s="120"/>
      <c r="C11" s="121"/>
      <c r="D11" s="122"/>
    </row>
    <row r="12" spans="1:4" ht="24" customHeight="1">
      <c r="A12" s="118" t="s">
        <v>333</v>
      </c>
      <c r="B12" s="120" t="s">
        <v>340</v>
      </c>
      <c r="C12" s="121"/>
      <c r="D12" s="122"/>
    </row>
    <row r="13" spans="1:4" ht="24" customHeight="1">
      <c r="A13" s="118" t="s">
        <v>335</v>
      </c>
      <c r="B13" s="120" t="s">
        <v>340</v>
      </c>
      <c r="C13" s="121">
        <v>118.41</v>
      </c>
      <c r="D13" s="122">
        <v>4.2</v>
      </c>
    </row>
    <row r="14" spans="1:4" ht="24" customHeight="1">
      <c r="A14" s="118" t="s">
        <v>336</v>
      </c>
      <c r="B14" s="120" t="s">
        <v>340</v>
      </c>
      <c r="C14" s="121">
        <v>19.93</v>
      </c>
      <c r="D14" s="122">
        <v>11.03</v>
      </c>
    </row>
    <row r="15" spans="1:4" ht="24" customHeight="1">
      <c r="A15" s="118" t="s">
        <v>337</v>
      </c>
      <c r="B15" s="120" t="s">
        <v>340</v>
      </c>
      <c r="C15" s="121"/>
      <c r="D15" s="122"/>
    </row>
    <row r="16" spans="1:4" ht="24" customHeight="1">
      <c r="A16" s="118" t="s">
        <v>338</v>
      </c>
      <c r="B16" s="120" t="s">
        <v>340</v>
      </c>
      <c r="C16" s="121">
        <v>0.85</v>
      </c>
      <c r="D16" s="122">
        <v>5.92</v>
      </c>
    </row>
    <row r="17" spans="1:4" ht="24" customHeight="1">
      <c r="A17" s="118" t="s">
        <v>341</v>
      </c>
      <c r="B17" s="120" t="s">
        <v>340</v>
      </c>
      <c r="C17" s="121">
        <v>10.86</v>
      </c>
      <c r="D17" s="122">
        <v>-3.51</v>
      </c>
    </row>
    <row r="18" spans="1:4" ht="24" customHeight="1">
      <c r="A18" s="118" t="s">
        <v>342</v>
      </c>
      <c r="B18" s="120" t="s">
        <v>343</v>
      </c>
      <c r="C18" s="121">
        <v>165.58</v>
      </c>
      <c r="D18" s="122"/>
    </row>
    <row r="19" spans="1:4" ht="24" customHeight="1">
      <c r="A19" s="118" t="s">
        <v>344</v>
      </c>
      <c r="B19" s="120" t="s">
        <v>343</v>
      </c>
      <c r="C19" s="121">
        <v>5.92</v>
      </c>
      <c r="D19" s="122"/>
    </row>
    <row r="20" spans="1:4" ht="24" customHeight="1">
      <c r="A20" s="118" t="s">
        <v>345</v>
      </c>
      <c r="B20" s="120" t="s">
        <v>343</v>
      </c>
      <c r="C20" s="121">
        <v>20.65</v>
      </c>
      <c r="D20" s="122"/>
    </row>
    <row r="21" spans="1:4" ht="24" customHeight="1">
      <c r="A21" s="118" t="s">
        <v>346</v>
      </c>
      <c r="B21" s="123" t="s">
        <v>347</v>
      </c>
      <c r="C21" s="121">
        <v>1314.33</v>
      </c>
      <c r="D21" s="122"/>
    </row>
    <row r="22" spans="1:4" ht="24" customHeight="1">
      <c r="A22" s="124" t="s">
        <v>348</v>
      </c>
      <c r="B22" s="120" t="s">
        <v>340</v>
      </c>
      <c r="C22" s="121">
        <v>22.44</v>
      </c>
      <c r="D22" s="122">
        <v>-8.76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E11" sqref="E11"/>
    </sheetView>
  </sheetViews>
  <sheetFormatPr defaultColWidth="8.00390625" defaultRowHeight="14.25"/>
  <cols>
    <col min="1" max="1" width="39.75390625" style="69" customWidth="1"/>
    <col min="2" max="2" width="15.875" style="69" customWidth="1"/>
    <col min="3" max="3" width="10.125" style="69" customWidth="1"/>
    <col min="4" max="4" width="6.875" style="70" customWidth="1"/>
    <col min="5" max="16384" width="8.00390625" style="69" customWidth="1"/>
  </cols>
  <sheetData>
    <row r="1" spans="1:4" ht="24.75">
      <c r="A1" s="339" t="s">
        <v>26</v>
      </c>
      <c r="B1" s="339"/>
      <c r="C1" s="26"/>
      <c r="D1" s="26"/>
    </row>
    <row r="2" spans="1:4" ht="15.75">
      <c r="A2" s="125"/>
      <c r="B2" s="125"/>
      <c r="D2" s="69"/>
    </row>
    <row r="3" spans="1:2" ht="24" customHeight="1">
      <c r="A3" s="126" t="s">
        <v>226</v>
      </c>
      <c r="B3" s="127" t="s">
        <v>298</v>
      </c>
    </row>
    <row r="4" spans="1:2" ht="24" customHeight="1">
      <c r="A4" s="128" t="s">
        <v>27</v>
      </c>
      <c r="B4" s="129">
        <f>'[3]Sheet1'!$G$22</f>
        <v>1.2</v>
      </c>
    </row>
    <row r="5" spans="1:2" ht="24" customHeight="1">
      <c r="A5" s="130" t="s">
        <v>28</v>
      </c>
      <c r="B5" s="131">
        <f>'[3]Sheet1'!G23</f>
        <v>-4.2</v>
      </c>
    </row>
    <row r="6" spans="1:2" ht="24" customHeight="1">
      <c r="A6" s="130" t="s">
        <v>29</v>
      </c>
      <c r="B6" s="131">
        <f>'[3]Sheet1'!G24</f>
        <v>1.4</v>
      </c>
    </row>
    <row r="7" spans="1:2" ht="24" customHeight="1">
      <c r="A7" s="130" t="s">
        <v>30</v>
      </c>
      <c r="B7" s="131">
        <f>'[3]Sheet1'!G25</f>
        <v>-1.1388041265510083</v>
      </c>
    </row>
    <row r="8" spans="1:2" ht="24" customHeight="1">
      <c r="A8" s="130" t="s">
        <v>31</v>
      </c>
      <c r="B8" s="131">
        <f>'[3]Sheet1'!G26</f>
        <v>-1.033322359998536</v>
      </c>
    </row>
    <row r="9" spans="1:2" ht="24" customHeight="1">
      <c r="A9" s="130" t="s">
        <v>32</v>
      </c>
      <c r="B9" s="131">
        <f>'[3]Sheet1'!G27</f>
        <v>-3.703699091183637</v>
      </c>
    </row>
    <row r="10" spans="1:2" ht="24" customHeight="1">
      <c r="A10" s="130" t="s">
        <v>33</v>
      </c>
      <c r="B10" s="131">
        <f>'[3]Sheet1'!G28</f>
        <v>2.853745346264148</v>
      </c>
    </row>
    <row r="11" spans="1:2" ht="24" customHeight="1">
      <c r="A11" s="130" t="s">
        <v>34</v>
      </c>
      <c r="B11" s="131">
        <f>'[3]Sheet1'!G29</f>
        <v>-5.3531627942123805</v>
      </c>
    </row>
    <row r="12" spans="1:2" ht="24" customHeight="1">
      <c r="A12" s="130" t="s">
        <v>35</v>
      </c>
      <c r="B12" s="131">
        <f>'[3]Sheet1'!G30</f>
        <v>3.5</v>
      </c>
    </row>
    <row r="13" spans="1:2" ht="24" customHeight="1">
      <c r="A13" s="130" t="s">
        <v>36</v>
      </c>
      <c r="B13" s="131">
        <f>'[3]Sheet1'!G31</f>
        <v>-5.543586099291275</v>
      </c>
    </row>
    <row r="14" spans="1:2" ht="24" customHeight="1">
      <c r="A14" s="130" t="s">
        <v>37</v>
      </c>
      <c r="B14" s="131">
        <f>'[3]Sheet1'!G32</f>
        <v>3</v>
      </c>
    </row>
    <row r="15" spans="1:2" ht="24" customHeight="1">
      <c r="A15" s="130" t="s">
        <v>38</v>
      </c>
      <c r="B15" s="131">
        <f>'[3]Sheet1'!G33</f>
        <v>3.6</v>
      </c>
    </row>
    <row r="16" spans="1:2" ht="24" customHeight="1">
      <c r="A16" s="132" t="s">
        <v>39</v>
      </c>
      <c r="B16" s="133">
        <f>'[3]Sheet1'!G34</f>
        <v>-0.5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E10" sqref="E10"/>
    </sheetView>
  </sheetViews>
  <sheetFormatPr defaultColWidth="8.00390625" defaultRowHeight="14.25"/>
  <cols>
    <col min="1" max="1" width="34.50390625" style="75" customWidth="1"/>
    <col min="2" max="2" width="13.50390625" style="69" customWidth="1"/>
    <col min="3" max="16384" width="8.00390625" style="69" customWidth="1"/>
  </cols>
  <sheetData>
    <row r="1" spans="1:2" s="71" customFormat="1" ht="24.75">
      <c r="A1" s="340" t="s">
        <v>40</v>
      </c>
      <c r="B1" s="340"/>
    </row>
    <row r="2" spans="1:2" s="71" customFormat="1" ht="19.5">
      <c r="A2" s="134"/>
      <c r="B2" s="135"/>
    </row>
    <row r="3" spans="1:2" s="72" customFormat="1" ht="29.25" customHeight="1">
      <c r="A3" s="136" t="s">
        <v>226</v>
      </c>
      <c r="B3" s="137" t="s">
        <v>41</v>
      </c>
    </row>
    <row r="4" spans="1:2" s="73" customFormat="1" ht="29.25" customHeight="1">
      <c r="A4" s="136" t="s">
        <v>42</v>
      </c>
      <c r="B4" s="131">
        <f>'[3]Sheet1'!G38</f>
        <v>1.5</v>
      </c>
    </row>
    <row r="5" spans="1:2" s="24" customFormat="1" ht="29.25" customHeight="1">
      <c r="A5" s="138" t="s">
        <v>43</v>
      </c>
      <c r="B5" s="131">
        <f>'[3]Sheet1'!G39</f>
        <v>-0.9</v>
      </c>
    </row>
    <row r="6" spans="1:2" s="24" customFormat="1" ht="29.25" customHeight="1">
      <c r="A6" s="138" t="s">
        <v>44</v>
      </c>
      <c r="B6" s="131">
        <f>'[3]Sheet1'!G40</f>
        <v>7.5</v>
      </c>
    </row>
    <row r="7" spans="1:2" s="24" customFormat="1" ht="29.25" customHeight="1">
      <c r="A7" s="138" t="s">
        <v>45</v>
      </c>
      <c r="B7" s="131">
        <f>'[3]Sheet1'!G41</f>
        <v>1.2</v>
      </c>
    </row>
    <row r="8" spans="1:2" s="24" customFormat="1" ht="29.25" customHeight="1">
      <c r="A8" s="138" t="s">
        <v>46</v>
      </c>
      <c r="B8" s="131">
        <f>'[3]Sheet1'!G42</f>
        <v>0.1</v>
      </c>
    </row>
    <row r="9" spans="1:2" s="24" customFormat="1" ht="29.25" customHeight="1">
      <c r="A9" s="138" t="s">
        <v>47</v>
      </c>
      <c r="B9" s="131">
        <f>'[3]Sheet1'!G43</f>
        <v>7.8</v>
      </c>
    </row>
    <row r="10" spans="1:2" s="74" customFormat="1" ht="29.25" customHeight="1">
      <c r="A10" s="139" t="s">
        <v>48</v>
      </c>
      <c r="B10" s="131">
        <f>'[3]Sheet1'!G44</f>
        <v>-10.8</v>
      </c>
    </row>
    <row r="11" spans="1:2" s="74" customFormat="1" ht="29.25" customHeight="1">
      <c r="A11" s="139" t="s">
        <v>49</v>
      </c>
      <c r="B11" s="131">
        <f>'[3]Sheet1'!G45</f>
        <v>11</v>
      </c>
    </row>
    <row r="12" spans="1:2" s="74" customFormat="1" ht="29.25" customHeight="1">
      <c r="A12" s="139" t="s">
        <v>50</v>
      </c>
      <c r="B12" s="131">
        <f>'[3]Sheet1'!G46</f>
        <v>1.7</v>
      </c>
    </row>
    <row r="13" spans="1:2" s="74" customFormat="1" ht="29.25" customHeight="1">
      <c r="A13" s="139" t="s">
        <v>51</v>
      </c>
      <c r="B13" s="131">
        <f>'[3]Sheet1'!G47</f>
        <v>-1.9</v>
      </c>
    </row>
    <row r="14" spans="1:2" s="74" customFormat="1" ht="29.25" customHeight="1">
      <c r="A14" s="140" t="s">
        <v>202</v>
      </c>
      <c r="B14" s="133">
        <f>'[3]Sheet1'!G48</f>
        <v>1.4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E10" sqref="E10"/>
    </sheetView>
  </sheetViews>
  <sheetFormatPr defaultColWidth="8.00390625" defaultRowHeight="14.25"/>
  <cols>
    <col min="1" max="1" width="40.50390625" style="77" customWidth="1"/>
    <col min="2" max="2" width="15.50390625" style="69" customWidth="1"/>
    <col min="3" max="16384" width="8.00390625" style="69" customWidth="1"/>
  </cols>
  <sheetData>
    <row r="1" spans="1:2" ht="24.75">
      <c r="A1" s="341" t="s">
        <v>52</v>
      </c>
      <c r="B1" s="341"/>
    </row>
    <row r="2" spans="1:2" ht="19.5">
      <c r="A2" s="141"/>
      <c r="B2" s="142"/>
    </row>
    <row r="3" spans="1:2" s="24" customFormat="1" ht="30.75" customHeight="1">
      <c r="A3" s="126" t="s">
        <v>226</v>
      </c>
      <c r="B3" s="143" t="s">
        <v>41</v>
      </c>
    </row>
    <row r="4" spans="1:3" ht="33.75" customHeight="1">
      <c r="A4" s="144" t="s">
        <v>53</v>
      </c>
      <c r="B4" s="129">
        <f>'[3]Sheet1'!G52</f>
        <v>0.3</v>
      </c>
      <c r="C4" s="76"/>
    </row>
    <row r="5" spans="1:3" ht="33.75" customHeight="1">
      <c r="A5" s="145" t="s">
        <v>54</v>
      </c>
      <c r="B5" s="146">
        <f>'[3]Sheet1'!G53</f>
        <v>5.7</v>
      </c>
      <c r="C5" s="76"/>
    </row>
    <row r="6" spans="1:3" ht="33.75" customHeight="1">
      <c r="A6" s="145" t="s">
        <v>55</v>
      </c>
      <c r="B6" s="146">
        <f>'[3]Sheet1'!G54</f>
        <v>-1.6</v>
      </c>
      <c r="C6" s="76"/>
    </row>
    <row r="7" spans="1:3" ht="33.75" customHeight="1">
      <c r="A7" s="145" t="s">
        <v>56</v>
      </c>
      <c r="B7" s="146">
        <f>'[3]Sheet1'!G55</f>
        <v>8.8</v>
      </c>
      <c r="C7" s="76"/>
    </row>
    <row r="8" spans="1:3" ht="33.75" customHeight="1">
      <c r="A8" s="145" t="s">
        <v>187</v>
      </c>
      <c r="B8" s="146">
        <f>'[3]Sheet1'!G56</f>
        <v>6.8</v>
      </c>
      <c r="C8" s="76"/>
    </row>
    <row r="9" spans="1:3" ht="33.75" customHeight="1">
      <c r="A9" s="145" t="s">
        <v>57</v>
      </c>
      <c r="B9" s="146">
        <f>'[3]Sheet1'!G57</f>
        <v>-2.9</v>
      </c>
      <c r="C9" s="76"/>
    </row>
    <row r="10" spans="1:3" ht="33.75" customHeight="1">
      <c r="A10" s="145" t="s">
        <v>58</v>
      </c>
      <c r="B10" s="146">
        <f>'[3]Sheet1'!G58</f>
        <v>-9.4</v>
      </c>
      <c r="C10" s="76"/>
    </row>
    <row r="11" spans="1:3" ht="33.75" customHeight="1">
      <c r="A11" s="145" t="s">
        <v>59</v>
      </c>
      <c r="B11" s="146">
        <f>'[3]Sheet1'!G59</f>
        <v>-0.2</v>
      </c>
      <c r="C11" s="76"/>
    </row>
    <row r="12" spans="1:3" ht="33.75" customHeight="1">
      <c r="A12" s="145" t="s">
        <v>60</v>
      </c>
      <c r="B12" s="146">
        <f>'[3]Sheet1'!G60</f>
        <v>1.3</v>
      </c>
      <c r="C12" s="76"/>
    </row>
    <row r="13" spans="1:3" ht="33.75" customHeight="1">
      <c r="A13" s="145" t="s">
        <v>61</v>
      </c>
      <c r="B13" s="146">
        <f>'[3]Sheet1'!G61</f>
        <v>1</v>
      </c>
      <c r="C13" s="76"/>
    </row>
    <row r="14" spans="1:2" ht="33.75" customHeight="1">
      <c r="A14" s="147" t="s">
        <v>62</v>
      </c>
      <c r="B14" s="146">
        <f>'[3]Sheet1'!G62</f>
        <v>-5.9</v>
      </c>
    </row>
    <row r="15" spans="1:2" s="25" customFormat="1" ht="10.5">
      <c r="A15" s="342"/>
      <c r="B15" s="342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10" sqref="H10"/>
    </sheetView>
  </sheetViews>
  <sheetFormatPr defaultColWidth="7.875" defaultRowHeight="14.25"/>
  <cols>
    <col min="1" max="1" width="20.50390625" style="78" customWidth="1"/>
    <col min="2" max="2" width="12.875" style="78" customWidth="1"/>
    <col min="3" max="3" width="11.25390625" style="78" customWidth="1"/>
    <col min="4" max="4" width="15.125" style="78" customWidth="1"/>
    <col min="5" max="5" width="9.75390625" style="78" customWidth="1"/>
    <col min="6" max="6" width="9.75390625" style="78" bestFit="1" customWidth="1"/>
    <col min="7" max="16384" width="7.875" style="78" customWidth="1"/>
  </cols>
  <sheetData>
    <row r="1" spans="1:6" ht="25.5" customHeight="1">
      <c r="A1" s="343" t="s">
        <v>63</v>
      </c>
      <c r="B1" s="343"/>
      <c r="C1" s="343"/>
      <c r="D1" s="343"/>
      <c r="E1" s="343"/>
      <c r="F1" s="343"/>
    </row>
    <row r="2" spans="1:6" ht="15.75">
      <c r="A2" s="148"/>
      <c r="B2" s="148"/>
      <c r="C2" s="148"/>
      <c r="D2" s="344"/>
      <c r="E2" s="344"/>
      <c r="F2" s="148"/>
    </row>
    <row r="3" spans="1:6" s="21" customFormat="1" ht="28.5" customHeight="1">
      <c r="A3" s="350"/>
      <c r="B3" s="345" t="s">
        <v>7</v>
      </c>
      <c r="C3" s="346"/>
      <c r="D3" s="345" t="s">
        <v>64</v>
      </c>
      <c r="E3" s="346"/>
      <c r="F3" s="149"/>
    </row>
    <row r="4" spans="1:6" s="22" customFormat="1" ht="30" customHeight="1">
      <c r="A4" s="350"/>
      <c r="B4" s="150" t="s">
        <v>65</v>
      </c>
      <c r="C4" s="150" t="s">
        <v>66</v>
      </c>
      <c r="D4" s="150" t="s">
        <v>65</v>
      </c>
      <c r="E4" s="150" t="s">
        <v>66</v>
      </c>
      <c r="F4" s="149"/>
    </row>
    <row r="5" spans="1:7" s="22" customFormat="1" ht="27.75" customHeight="1">
      <c r="A5" s="151" t="s">
        <v>67</v>
      </c>
      <c r="B5" s="152">
        <f>'[5]Sheet1'!$B7</f>
        <v>738169.17</v>
      </c>
      <c r="C5" s="153">
        <f>'[5]Sheet1'!$D7</f>
        <v>2.46</v>
      </c>
      <c r="D5" s="154">
        <f>'[5]Sheet1'!$E7</f>
        <v>399493.32</v>
      </c>
      <c r="E5" s="155">
        <f>'[5]Sheet1'!$G7</f>
        <v>7.9</v>
      </c>
      <c r="F5" s="156"/>
      <c r="G5" s="23"/>
    </row>
    <row r="6" spans="1:8" s="21" customFormat="1" ht="27.75" customHeight="1">
      <c r="A6" s="157" t="s">
        <v>68</v>
      </c>
      <c r="B6" s="158">
        <f>'[5]Sheet1'!$B8</f>
        <v>43778.99</v>
      </c>
      <c r="C6" s="159">
        <f>'[5]Sheet1'!$D8</f>
        <v>80.56</v>
      </c>
      <c r="D6" s="160">
        <f>'[5]Sheet1'!$E8</f>
        <v>43778.99</v>
      </c>
      <c r="E6" s="161">
        <f>'[5]Sheet1'!$G8</f>
        <v>80.56</v>
      </c>
      <c r="F6" s="156"/>
      <c r="G6" s="23"/>
      <c r="H6" s="22"/>
    </row>
    <row r="7" spans="1:8" s="21" customFormat="1" ht="27.75" customHeight="1">
      <c r="A7" s="157" t="s">
        <v>69</v>
      </c>
      <c r="B7" s="158">
        <f>'[5]Sheet1'!$B9</f>
        <v>317281.59</v>
      </c>
      <c r="C7" s="159">
        <f>'[5]Sheet1'!$D9</f>
        <v>-6.45</v>
      </c>
      <c r="D7" s="160">
        <f>'[5]Sheet1'!$E9</f>
        <v>213486.02</v>
      </c>
      <c r="E7" s="161">
        <f>'[5]Sheet1'!$G9</f>
        <v>-0.49</v>
      </c>
      <c r="F7" s="156"/>
      <c r="G7" s="23"/>
      <c r="H7" s="22"/>
    </row>
    <row r="8" spans="1:8" s="21" customFormat="1" ht="27.75" customHeight="1">
      <c r="A8" s="157" t="s">
        <v>70</v>
      </c>
      <c r="B8" s="158">
        <f>'[5]Sheet1'!$B10</f>
        <v>28289.59</v>
      </c>
      <c r="C8" s="159">
        <f>'[5]Sheet1'!$D10</f>
        <v>45.51</v>
      </c>
      <c r="D8" s="160">
        <f>'[5]Sheet1'!$E10</f>
        <v>16974.31</v>
      </c>
      <c r="E8" s="161">
        <f>'[5]Sheet1'!$G10</f>
        <v>66.58</v>
      </c>
      <c r="F8" s="156"/>
      <c r="G8" s="23"/>
      <c r="H8" s="22"/>
    </row>
    <row r="9" spans="1:8" s="21" customFormat="1" ht="27.75" customHeight="1">
      <c r="A9" s="157" t="s">
        <v>71</v>
      </c>
      <c r="B9" s="158">
        <f>'[5]Sheet1'!$B11</f>
        <v>16024.54</v>
      </c>
      <c r="C9" s="159">
        <f>'[5]Sheet1'!$D11</f>
        <v>5.32</v>
      </c>
      <c r="D9" s="160">
        <f>'[5]Sheet1'!$E11</f>
        <v>4301.7</v>
      </c>
      <c r="E9" s="161">
        <f>'[5]Sheet1'!$G11</f>
        <v>23.52</v>
      </c>
      <c r="F9" s="156"/>
      <c r="G9" s="23"/>
      <c r="H9" s="22"/>
    </row>
    <row r="10" spans="1:8" s="21" customFormat="1" ht="27.75" customHeight="1">
      <c r="A10" s="157" t="s">
        <v>72</v>
      </c>
      <c r="B10" s="158">
        <f>'[5]Sheet1'!$B12</f>
        <v>50144.88</v>
      </c>
      <c r="C10" s="159">
        <f>'[5]Sheet1'!$D12</f>
        <v>2.35</v>
      </c>
      <c r="D10" s="160">
        <f>'[5]Sheet1'!$E12</f>
        <v>22247.58</v>
      </c>
      <c r="E10" s="161">
        <f>'[5]Sheet1'!$G12</f>
        <v>0.8</v>
      </c>
      <c r="F10" s="156"/>
      <c r="G10" s="23"/>
      <c r="H10" s="22"/>
    </row>
    <row r="11" spans="1:8" s="21" customFormat="1" ht="27.75" customHeight="1">
      <c r="A11" s="157" t="s">
        <v>73</v>
      </c>
      <c r="B11" s="158">
        <f>'[5]Sheet1'!$B13</f>
        <v>38606.55</v>
      </c>
      <c r="C11" s="159">
        <f>'[5]Sheet1'!$D13</f>
        <v>3.31</v>
      </c>
      <c r="D11" s="160">
        <f>'[5]Sheet1'!$E13</f>
        <v>10090.79</v>
      </c>
      <c r="E11" s="161">
        <f>'[5]Sheet1'!$G13</f>
        <v>3.64</v>
      </c>
      <c r="F11" s="156"/>
      <c r="G11" s="23"/>
      <c r="H11" s="22"/>
    </row>
    <row r="12" spans="1:8" s="21" customFormat="1" ht="27.75" customHeight="1">
      <c r="A12" s="157" t="s">
        <v>74</v>
      </c>
      <c r="B12" s="158">
        <f>'[5]Sheet1'!$B14</f>
        <v>50117.81</v>
      </c>
      <c r="C12" s="159">
        <f>'[5]Sheet1'!$D14</f>
        <v>3.87</v>
      </c>
      <c r="D12" s="160">
        <f>'[5]Sheet1'!$E14</f>
        <v>11306.68</v>
      </c>
      <c r="E12" s="161">
        <f>'[5]Sheet1'!$G14</f>
        <v>6.15</v>
      </c>
      <c r="F12" s="156"/>
      <c r="G12" s="23"/>
      <c r="H12" s="22"/>
    </row>
    <row r="13" spans="1:8" s="21" customFormat="1" ht="27.75" customHeight="1">
      <c r="A13" s="157" t="s">
        <v>75</v>
      </c>
      <c r="B13" s="158">
        <f>'[5]Sheet1'!$B15</f>
        <v>82006.47</v>
      </c>
      <c r="C13" s="159">
        <f>'[5]Sheet1'!$D15</f>
        <v>6.83</v>
      </c>
      <c r="D13" s="160">
        <f>'[5]Sheet1'!$E15</f>
        <v>30024.66</v>
      </c>
      <c r="E13" s="161">
        <f>'[5]Sheet1'!$G15</f>
        <v>3.92</v>
      </c>
      <c r="F13" s="156"/>
      <c r="G13" s="23"/>
      <c r="H13" s="22"/>
    </row>
    <row r="14" spans="1:8" s="21" customFormat="1" ht="27.75" customHeight="1">
      <c r="A14" s="157" t="s">
        <v>76</v>
      </c>
      <c r="B14" s="158">
        <f>'[5]Sheet1'!$B16</f>
        <v>55915.61</v>
      </c>
      <c r="C14" s="159">
        <f>'[5]Sheet1'!$D16</f>
        <v>5.52</v>
      </c>
      <c r="D14" s="160">
        <f>'[5]Sheet1'!$E16</f>
        <v>18833.83</v>
      </c>
      <c r="E14" s="161">
        <f>'[5]Sheet1'!$G16</f>
        <v>13.56</v>
      </c>
      <c r="F14" s="156"/>
      <c r="G14" s="23"/>
      <c r="H14" s="22"/>
    </row>
    <row r="15" spans="1:8" s="21" customFormat="1" ht="27.75" customHeight="1">
      <c r="A15" s="157" t="s">
        <v>77</v>
      </c>
      <c r="B15" s="158">
        <f>'[5]Sheet1'!$B17</f>
        <v>48211.44</v>
      </c>
      <c r="C15" s="159">
        <f>'[5]Sheet1'!$D17</f>
        <v>-3.97</v>
      </c>
      <c r="D15" s="160">
        <f>'[5]Sheet1'!$E17</f>
        <v>26115.32</v>
      </c>
      <c r="E15" s="161">
        <f>'[5]Sheet1'!$G17</f>
        <v>-5.25</v>
      </c>
      <c r="F15" s="156"/>
      <c r="G15" s="23"/>
      <c r="H15" s="22"/>
    </row>
    <row r="16" spans="1:8" s="21" customFormat="1" ht="27.75" customHeight="1">
      <c r="A16" s="162" t="s">
        <v>78</v>
      </c>
      <c r="B16" s="163">
        <f>'[5]Sheet1'!$B18</f>
        <v>7791.7</v>
      </c>
      <c r="C16" s="164">
        <f>'[5]Sheet1'!$D18</f>
        <v>-0.01</v>
      </c>
      <c r="D16" s="165">
        <f>'[5]Sheet1'!$E18</f>
        <v>2333.43</v>
      </c>
      <c r="E16" s="166">
        <f>'[5]Sheet1'!$G18</f>
        <v>1.66</v>
      </c>
      <c r="F16" s="156"/>
      <c r="G16" s="23"/>
      <c r="H16" s="22"/>
    </row>
    <row r="17" spans="1:6" ht="15.75">
      <c r="A17" s="347" t="s">
        <v>79</v>
      </c>
      <c r="B17" s="348"/>
      <c r="C17" s="348"/>
      <c r="D17" s="349"/>
      <c r="E17" s="349"/>
      <c r="F17" s="349"/>
    </row>
  </sheetData>
  <sheetProtection/>
  <mergeCells count="6">
    <mergeCell ref="A1:F1"/>
    <mergeCell ref="D2:E2"/>
    <mergeCell ref="B3:C3"/>
    <mergeCell ref="D3:E3"/>
    <mergeCell ref="A17:F17"/>
    <mergeCell ref="A3:A4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4">
      <selection activeCell="E18" sqref="E18"/>
    </sheetView>
  </sheetViews>
  <sheetFormatPr defaultColWidth="8.00390625" defaultRowHeight="14.25"/>
  <cols>
    <col min="1" max="1" width="37.75390625" style="69" customWidth="1"/>
    <col min="2" max="2" width="15.625" style="69" customWidth="1"/>
    <col min="3" max="3" width="7.625" style="69" bestFit="1" customWidth="1"/>
    <col min="4" max="4" width="6.00390625" style="76" bestFit="1" customWidth="1"/>
    <col min="5" max="16384" width="8.00390625" style="69" customWidth="1"/>
  </cols>
  <sheetData>
    <row r="1" spans="1:4" ht="24.75">
      <c r="A1" s="351" t="s">
        <v>10</v>
      </c>
      <c r="B1" s="351"/>
      <c r="C1" s="18"/>
      <c r="D1" s="18"/>
    </row>
    <row r="3" spans="1:2" ht="17.25">
      <c r="A3" s="14"/>
      <c r="B3" s="79"/>
    </row>
    <row r="4" spans="1:4" ht="24.75" customHeight="1">
      <c r="A4" s="167" t="s">
        <v>299</v>
      </c>
      <c r="B4" s="168" t="s">
        <v>66</v>
      </c>
      <c r="D4" s="69"/>
    </row>
    <row r="5" spans="1:2" s="7" customFormat="1" ht="23.25" customHeight="1">
      <c r="A5" s="169" t="s">
        <v>81</v>
      </c>
      <c r="B5" s="170">
        <f>'[6]T034925_1'!$E6</f>
        <v>4.2</v>
      </c>
    </row>
    <row r="6" spans="1:2" s="7" customFormat="1" ht="23.25" customHeight="1">
      <c r="A6" s="171" t="s">
        <v>82</v>
      </c>
      <c r="B6" s="170" t="str">
        <f>'[6]T034925_1'!$E7</f>
        <v>  </v>
      </c>
    </row>
    <row r="7" spans="1:2" s="7" customFormat="1" ht="23.25" customHeight="1">
      <c r="A7" s="171" t="s">
        <v>83</v>
      </c>
      <c r="B7" s="170">
        <f>'[6]T034925_1'!$E8</f>
        <v>-16.2</v>
      </c>
    </row>
    <row r="8" spans="1:2" s="7" customFormat="1" ht="23.25" customHeight="1">
      <c r="A8" s="171" t="s">
        <v>84</v>
      </c>
      <c r="B8" s="170">
        <f>'[6]T034925_1'!$E9</f>
        <v>18.6</v>
      </c>
    </row>
    <row r="9" spans="1:2" s="7" customFormat="1" ht="23.25" customHeight="1">
      <c r="A9" s="171" t="s">
        <v>85</v>
      </c>
      <c r="B9" s="170">
        <f>'[6]T034925_1'!$E10</f>
        <v>11.2</v>
      </c>
    </row>
    <row r="10" spans="1:2" s="7" customFormat="1" ht="23.25" customHeight="1">
      <c r="A10" s="171" t="s">
        <v>86</v>
      </c>
      <c r="B10" s="170" t="str">
        <f>'[6]T034925_1'!$E11</f>
        <v>  </v>
      </c>
    </row>
    <row r="11" spans="1:2" s="7" customFormat="1" ht="23.25" customHeight="1">
      <c r="A11" s="171" t="s">
        <v>87</v>
      </c>
      <c r="B11" s="170">
        <f>'[6]T034925_1'!$E12</f>
        <v>642.3</v>
      </c>
    </row>
    <row r="12" spans="1:2" s="7" customFormat="1" ht="23.25" customHeight="1">
      <c r="A12" s="171" t="s">
        <v>88</v>
      </c>
      <c r="B12" s="170">
        <f>'[6]T034925_1'!$E13</f>
        <v>1.6</v>
      </c>
    </row>
    <row r="13" spans="1:2" s="7" customFormat="1" ht="23.25" customHeight="1">
      <c r="A13" s="171" t="s">
        <v>89</v>
      </c>
      <c r="B13" s="170" t="str">
        <f>'[6]T034925_1'!$E14</f>
        <v>  </v>
      </c>
    </row>
    <row r="14" spans="1:2" s="7" customFormat="1" ht="23.25" customHeight="1">
      <c r="A14" s="171" t="s">
        <v>90</v>
      </c>
      <c r="B14" s="170">
        <f>'[6]T034925_1'!$E15</f>
        <v>1.7</v>
      </c>
    </row>
    <row r="15" spans="1:2" s="7" customFormat="1" ht="23.25" customHeight="1">
      <c r="A15" s="171" t="s">
        <v>91</v>
      </c>
      <c r="B15" s="170">
        <f>'[6]T034925_1'!$E16</f>
        <v>10.6</v>
      </c>
    </row>
    <row r="16" spans="1:2" s="7" customFormat="1" ht="23.25" customHeight="1">
      <c r="A16" s="171" t="s">
        <v>92</v>
      </c>
      <c r="B16" s="170">
        <f>'[6]T034925_1'!$E17</f>
        <v>0</v>
      </c>
    </row>
    <row r="17" spans="1:2" s="7" customFormat="1" ht="23.25" customHeight="1">
      <c r="A17" s="171" t="s">
        <v>93</v>
      </c>
      <c r="B17" s="170" t="str">
        <f>'[6]T034925_1'!$E18</f>
        <v>  </v>
      </c>
    </row>
    <row r="18" spans="1:4" s="7" customFormat="1" ht="22.5" customHeight="1">
      <c r="A18" s="171" t="s">
        <v>94</v>
      </c>
      <c r="B18" s="170">
        <f>'[6]T034925_1'!$E19</f>
        <v>38.6</v>
      </c>
      <c r="C18" s="69"/>
      <c r="D18" s="76"/>
    </row>
    <row r="19" spans="1:5" ht="22.5" customHeight="1">
      <c r="A19" s="171" t="s">
        <v>95</v>
      </c>
      <c r="B19" s="170">
        <f>'[6]T034925_1'!$E20</f>
        <v>23.8</v>
      </c>
      <c r="E19" s="7"/>
    </row>
    <row r="20" spans="1:5" ht="22.5" customHeight="1">
      <c r="A20" s="171" t="s">
        <v>96</v>
      </c>
      <c r="B20" s="170">
        <f>'[6]T034925_1'!$E21</f>
        <v>-7.9</v>
      </c>
      <c r="E20" s="7"/>
    </row>
    <row r="21" spans="1:5" ht="22.5" customHeight="1">
      <c r="A21" s="171" t="s">
        <v>97</v>
      </c>
      <c r="B21" s="170">
        <f>'[6]T034925_1'!$E22</f>
        <v>13.4</v>
      </c>
      <c r="E21" s="7"/>
    </row>
    <row r="22" spans="1:5" ht="22.5" customHeight="1">
      <c r="A22" s="171" t="s">
        <v>98</v>
      </c>
      <c r="B22" s="170">
        <f>'[6]T034925_1'!$E23</f>
        <v>65.5</v>
      </c>
      <c r="E22" s="7"/>
    </row>
    <row r="23" spans="1:5" s="52" customFormat="1" ht="22.5" customHeight="1">
      <c r="A23" s="171" t="s">
        <v>99</v>
      </c>
      <c r="B23" s="170">
        <f>'[6]T034925_1'!$E26</f>
        <v>-6.2</v>
      </c>
      <c r="C23" s="69"/>
      <c r="D23" s="76"/>
      <c r="E23" s="7"/>
    </row>
    <row r="24" spans="1:5" s="52" customFormat="1" ht="22.5" customHeight="1">
      <c r="A24" s="171" t="s">
        <v>100</v>
      </c>
      <c r="B24" s="170">
        <f>'[6]T034925_1'!$E27</f>
        <v>-7.7</v>
      </c>
      <c r="C24" s="69"/>
      <c r="D24" s="76"/>
      <c r="E24" s="7"/>
    </row>
    <row r="25" spans="1:5" s="52" customFormat="1" ht="22.5" customHeight="1">
      <c r="A25" s="171" t="s">
        <v>101</v>
      </c>
      <c r="B25" s="170">
        <f>'[6]T034925_1'!$E28</f>
        <v>2</v>
      </c>
      <c r="C25" s="69"/>
      <c r="D25" s="76"/>
      <c r="E25" s="7"/>
    </row>
    <row r="26" spans="1:5" ht="22.5" customHeight="1">
      <c r="A26" s="171" t="s">
        <v>102</v>
      </c>
      <c r="B26" s="170">
        <f>'[6]T034925_1'!$E29</f>
        <v>10.8</v>
      </c>
      <c r="E26" s="7"/>
    </row>
    <row r="27" spans="1:5" ht="17.25">
      <c r="A27" s="171" t="s">
        <v>103</v>
      </c>
      <c r="B27" s="170" t="str">
        <f>'[6]T034925_1'!$E30</f>
        <v>  </v>
      </c>
      <c r="E27" s="7"/>
    </row>
    <row r="28" spans="1:5" ht="17.25">
      <c r="A28" s="171" t="s">
        <v>104</v>
      </c>
      <c r="B28" s="170">
        <f>'[6]T034925_1'!$E31</f>
        <v>15.7</v>
      </c>
      <c r="E28" s="7"/>
    </row>
    <row r="29" spans="1:5" ht="17.25">
      <c r="A29" s="171" t="s">
        <v>105</v>
      </c>
      <c r="B29" s="170">
        <f>'[6]T034925_1'!$E32</f>
        <v>-22.6</v>
      </c>
      <c r="E29" s="7"/>
    </row>
    <row r="30" spans="1:5" ht="17.25">
      <c r="A30" s="171" t="s">
        <v>106</v>
      </c>
      <c r="B30" s="170">
        <f>'[6]T034925_1'!$E33</f>
        <v>-41.8</v>
      </c>
      <c r="E30" s="7"/>
    </row>
    <row r="31" spans="1:5" ht="17.25">
      <c r="A31" s="80" t="s">
        <v>107</v>
      </c>
      <c r="B31" s="172">
        <f>'[6]T034925_1'!$E34</f>
        <v>13.7</v>
      </c>
      <c r="E31" s="7"/>
    </row>
    <row r="32" ht="17.25">
      <c r="A32" s="80" t="s">
        <v>275</v>
      </c>
    </row>
    <row r="33" spans="1:2" ht="17.25">
      <c r="A33" s="80" t="s">
        <v>323</v>
      </c>
      <c r="B33" s="171"/>
    </row>
    <row r="34" spans="1:2" ht="17.25">
      <c r="A34" s="80" t="s">
        <v>324</v>
      </c>
      <c r="B34" s="173">
        <v>-51.16483516483517</v>
      </c>
    </row>
    <row r="35" spans="1:2" ht="17.25">
      <c r="A35" s="80" t="s">
        <v>325</v>
      </c>
      <c r="B35" s="173">
        <v>-42.8641785530758</v>
      </c>
    </row>
    <row r="36" spans="1:2" ht="17.25">
      <c r="A36" s="80" t="s">
        <v>326</v>
      </c>
      <c r="B36" s="173">
        <v>54.846335697399525</v>
      </c>
    </row>
    <row r="37" spans="1:2" ht="17.25">
      <c r="A37" s="80" t="s">
        <v>327</v>
      </c>
      <c r="B37" s="173">
        <v>50.127571498276524</v>
      </c>
    </row>
    <row r="38" spans="1:2" ht="17.25">
      <c r="A38" s="80" t="s">
        <v>328</v>
      </c>
      <c r="B38" s="173">
        <v>53.716216216216196</v>
      </c>
    </row>
    <row r="39" spans="1:2" ht="17.25">
      <c r="A39" s="174" t="s">
        <v>329</v>
      </c>
      <c r="B39" s="175">
        <v>45.19437582528184</v>
      </c>
    </row>
    <row r="40" spans="1:2" ht="17.25">
      <c r="A40" s="80"/>
      <c r="B40" s="81"/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Windows 用户</cp:lastModifiedBy>
  <cp:lastPrinted>2020-04-20T03:05:52Z</cp:lastPrinted>
  <dcterms:created xsi:type="dcterms:W3CDTF">2003-01-07T10:46:14Z</dcterms:created>
  <dcterms:modified xsi:type="dcterms:W3CDTF">2020-07-24T01:20:12Z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