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1495" windowHeight="10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4" i="1" l="1"/>
  <c r="D74" i="1" s="1"/>
  <c r="E73" i="1"/>
  <c r="D73" i="1" s="1"/>
  <c r="E72" i="1"/>
  <c r="D72" i="1" s="1"/>
  <c r="E71" i="1"/>
  <c r="D71" i="1" s="1"/>
  <c r="E70" i="1"/>
  <c r="D70" i="1" s="1"/>
  <c r="E69" i="1"/>
  <c r="D69" i="1" s="1"/>
  <c r="E68" i="1"/>
  <c r="D68" i="1" s="1"/>
  <c r="F67" i="1"/>
  <c r="F66" i="1" s="1"/>
  <c r="E67" i="1"/>
  <c r="D67" i="1"/>
  <c r="F65" i="1"/>
  <c r="E65" i="1"/>
  <c r="D65" i="1"/>
  <c r="E64" i="1"/>
  <c r="F64" i="1" s="1"/>
  <c r="F63" i="1"/>
  <c r="F52" i="1" s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E51" i="1"/>
  <c r="D51" i="1" s="1"/>
  <c r="E50" i="1"/>
  <c r="D50" i="1" s="1"/>
  <c r="F49" i="1"/>
  <c r="F48" i="1" s="1"/>
  <c r="E49" i="1"/>
  <c r="D49" i="1"/>
  <c r="E48" i="1"/>
  <c r="F47" i="1"/>
  <c r="E47" i="1"/>
  <c r="D47" i="1"/>
  <c r="E46" i="1"/>
  <c r="F46" i="1" s="1"/>
  <c r="F45" i="1"/>
  <c r="E45" i="1"/>
  <c r="D45" i="1"/>
  <c r="E44" i="1"/>
  <c r="F44" i="1" s="1"/>
  <c r="F43" i="1"/>
  <c r="F42" i="1" s="1"/>
  <c r="E43" i="1"/>
  <c r="D43" i="1"/>
  <c r="E42" i="1"/>
  <c r="F41" i="1"/>
  <c r="F36" i="1" s="1"/>
  <c r="E41" i="1"/>
  <c r="D41" i="1"/>
  <c r="E40" i="1"/>
  <c r="D40" i="1"/>
  <c r="E39" i="1"/>
  <c r="D39" i="1"/>
  <c r="E38" i="1"/>
  <c r="D38" i="1"/>
  <c r="E37" i="1"/>
  <c r="D37" i="1"/>
  <c r="E36" i="1"/>
  <c r="E35" i="1"/>
  <c r="D35" i="1" s="1"/>
  <c r="E34" i="1"/>
  <c r="D34" i="1" s="1"/>
  <c r="F33" i="1"/>
  <c r="E33" i="1"/>
  <c r="D33" i="1"/>
  <c r="E32" i="1"/>
  <c r="F32" i="1" s="1"/>
  <c r="F29" i="1" s="1"/>
  <c r="E31" i="1"/>
  <c r="D31" i="1" s="1"/>
  <c r="E30" i="1"/>
  <c r="D30" i="1" s="1"/>
  <c r="E28" i="1"/>
  <c r="D28" i="1"/>
  <c r="E27" i="1"/>
  <c r="D27" i="1"/>
  <c r="E26" i="1"/>
  <c r="F26" i="1" s="1"/>
  <c r="F24" i="1" s="1"/>
  <c r="E25" i="1"/>
  <c r="D25" i="1" s="1"/>
  <c r="E23" i="1"/>
  <c r="D23" i="1"/>
  <c r="E22" i="1"/>
  <c r="D22" i="1"/>
  <c r="E21" i="1"/>
  <c r="D21" i="1"/>
  <c r="E20" i="1"/>
  <c r="D20" i="1"/>
  <c r="E19" i="1"/>
  <c r="D19" i="1"/>
  <c r="D18" i="1"/>
  <c r="E17" i="1"/>
  <c r="D17" i="1" s="1"/>
  <c r="F16" i="1"/>
  <c r="F14" i="1" s="1"/>
  <c r="E16" i="1"/>
  <c r="D16" i="1"/>
  <c r="E15" i="1"/>
  <c r="D15" i="1"/>
  <c r="E14" i="1"/>
  <c r="F13" i="1"/>
  <c r="F12" i="1" s="1"/>
  <c r="F7" i="1" s="1"/>
  <c r="E13" i="1"/>
  <c r="D13" i="1"/>
  <c r="E12" i="1"/>
  <c r="E11" i="1"/>
  <c r="D11" i="1" s="1"/>
  <c r="E10" i="1"/>
  <c r="D10" i="1" s="1"/>
  <c r="E9" i="1"/>
  <c r="D9" i="1" s="1"/>
  <c r="E8" i="1"/>
  <c r="D8" i="1" s="1"/>
  <c r="C8" i="1"/>
  <c r="C7" i="1"/>
  <c r="C6" i="1"/>
  <c r="C5" i="1"/>
  <c r="F5" i="1" l="1"/>
  <c r="D7" i="1"/>
  <c r="D12" i="1"/>
  <c r="D14" i="1"/>
  <c r="D36" i="1"/>
  <c r="D42" i="1"/>
  <c r="D48" i="1"/>
  <c r="D52" i="1"/>
  <c r="E6" i="1"/>
  <c r="E66" i="1"/>
  <c r="D66" i="1" s="1"/>
  <c r="E24" i="1"/>
  <c r="D24" i="1" s="1"/>
  <c r="D26" i="1"/>
  <c r="E29" i="1"/>
  <c r="D29" i="1" s="1"/>
  <c r="D32" i="1"/>
  <c r="D44" i="1"/>
  <c r="D46" i="1"/>
  <c r="D64" i="1"/>
  <c r="D6" i="1" l="1"/>
  <c r="D5" i="1" s="1"/>
  <c r="E5" i="1"/>
</calcChain>
</file>

<file path=xl/sharedStrings.xml><?xml version="1.0" encoding="utf-8"?>
<sst xmlns="http://schemas.openxmlformats.org/spreadsheetml/2006/main" count="147" uniqueCount="95">
  <si>
    <t>附件：</t>
  </si>
  <si>
    <t>提前下达2019年农村义务教育学生营养改善计划中央和省级资金预算表（分发）</t>
  </si>
  <si>
    <t>市州</t>
  </si>
  <si>
    <t>县市区</t>
  </si>
  <si>
    <t>2018年营养改善计划学生人数（人）</t>
  </si>
  <si>
    <t>提前下达</t>
  </si>
  <si>
    <t>备注</t>
  </si>
  <si>
    <t>合计
（万元）</t>
  </si>
  <si>
    <t>中央资金
（万元）</t>
  </si>
  <si>
    <t>省级资金
（万元）</t>
  </si>
  <si>
    <t>全省合计</t>
  </si>
  <si>
    <t>国家试点县</t>
  </si>
  <si>
    <t>省级试点县</t>
  </si>
  <si>
    <t>县级试点县</t>
  </si>
  <si>
    <t>株洲市</t>
  </si>
  <si>
    <t>株洲市小计</t>
  </si>
  <si>
    <t>炎陵县</t>
  </si>
  <si>
    <t>茶陵县</t>
  </si>
  <si>
    <t>衡阳市</t>
  </si>
  <si>
    <t>衡阳市小计</t>
  </si>
  <si>
    <t>祁东县</t>
  </si>
  <si>
    <t>邵阳市</t>
  </si>
  <si>
    <t>邵阳市小计</t>
  </si>
  <si>
    <t>新邵县</t>
  </si>
  <si>
    <t>邵阳县</t>
  </si>
  <si>
    <t>隆回县</t>
  </si>
  <si>
    <t>洞口县</t>
  </si>
  <si>
    <t>绥宁县</t>
  </si>
  <si>
    <t>新宁县</t>
  </si>
  <si>
    <t>城步县</t>
  </si>
  <si>
    <t>武冈市</t>
  </si>
  <si>
    <t>岳阳市</t>
  </si>
  <si>
    <t>岳阳市小计</t>
  </si>
  <si>
    <t>云溪区</t>
  </si>
  <si>
    <t>平江县</t>
  </si>
  <si>
    <t>常德市</t>
  </si>
  <si>
    <t>常德市小计</t>
  </si>
  <si>
    <t>石门县</t>
  </si>
  <si>
    <t>张家界市</t>
  </si>
  <si>
    <t>张家界市小计</t>
  </si>
  <si>
    <t>慈利县</t>
  </si>
  <si>
    <t>桑植县</t>
  </si>
  <si>
    <t>永定区</t>
  </si>
  <si>
    <t>武陵源区</t>
  </si>
  <si>
    <t>益阳市</t>
  </si>
  <si>
    <t>益阳市小计</t>
  </si>
  <si>
    <t>安化县</t>
  </si>
  <si>
    <t>郴州市</t>
  </si>
  <si>
    <t>郴州市小计</t>
  </si>
  <si>
    <t>宜章县</t>
  </si>
  <si>
    <t>汝城县</t>
  </si>
  <si>
    <t>桂东县</t>
  </si>
  <si>
    <t>安仁县</t>
  </si>
  <si>
    <t>永兴县</t>
  </si>
  <si>
    <t>永州市</t>
  </si>
  <si>
    <t>永州市小计</t>
  </si>
  <si>
    <t>双牌县</t>
  </si>
  <si>
    <t>江华县</t>
  </si>
  <si>
    <t>江永县</t>
  </si>
  <si>
    <t>新田县</t>
  </si>
  <si>
    <t>宁远县</t>
  </si>
  <si>
    <t>娄底市</t>
  </si>
  <si>
    <t>娄底市小计</t>
  </si>
  <si>
    <t>双峰县</t>
  </si>
  <si>
    <t>涟源市</t>
  </si>
  <si>
    <t>新化县</t>
  </si>
  <si>
    <t>怀化市</t>
  </si>
  <si>
    <t>怀化市小计</t>
  </si>
  <si>
    <t>中方县</t>
  </si>
  <si>
    <t>沅陵县</t>
  </si>
  <si>
    <t>辰溪县</t>
  </si>
  <si>
    <t>溆浦县</t>
  </si>
  <si>
    <t>会同县</t>
  </si>
  <si>
    <t>麻阳县</t>
  </si>
  <si>
    <t>新晃县</t>
  </si>
  <si>
    <t>芷江县</t>
  </si>
  <si>
    <t>靖州县</t>
  </si>
  <si>
    <t>通道县</t>
  </si>
  <si>
    <t>鹤城区</t>
  </si>
  <si>
    <t>洪江市</t>
  </si>
  <si>
    <t>洪江区</t>
  </si>
  <si>
    <t>湘西土家族苗族自治州</t>
  </si>
  <si>
    <t>湘西州小计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</si>
  <si>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</si>
  <si>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</si>
  <si>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</si>
  <si>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</si>
  <si>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</si>
  <si>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</si>
  <si>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</si>
  <si>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</si>
  <si>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省级试点</t>
    <phoneticPr fontId="3" type="noConversion"/>
  </si>
  <si>
    <t>国家试点</t>
    <phoneticPr fontId="3" type="noConversion"/>
  </si>
  <si>
    <t>县级试点</t>
    <phoneticPr fontId="3" type="noConversion"/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</si>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</sst>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方正小标宋_GBK"/>
      <family val="4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workbookViewId="0">
      <selection activeCell="C5" sqref="C5"/>
    </sheetView>
  </sheetViews>
  <sheetFormatPr defaultColWidth="9" defaultRowHeight="13.5" x14ac:dyDescent="0.15"/>
  <cols>
    <col min="1" max="1" width="15.875" customWidth="1"/>
    <col min="2" max="2" width="19.375" customWidth="1"/>
    <col min="3" max="3" width="14.75" customWidth="1"/>
    <col min="4" max="4" width="13.75" customWidth="1"/>
    <col min="5" max="5" width="13" customWidth="1"/>
    <col min="6" max="6" width="14.125" customWidth="1"/>
    <col min="7" max="7" width="10.375" customWidth="1"/>
    <col min="8" max="8" width="11.5"/>
  </cols>
  <sheetData>
    <row r="1" spans="1:8" ht="27" customHeight="1" x14ac:dyDescent="0.15">
      <c r="A1" s="17" t="s">
        <v>0</v>
      </c>
    </row>
    <row r="2" spans="1:8" ht="35.25" customHeight="1" x14ac:dyDescent="0.15">
      <c r="A2" s="18" t="s">
        <v>1</v>
      </c>
      <c r="B2" s="18"/>
      <c r="C2" s="18"/>
      <c r="D2" s="18"/>
      <c r="E2" s="18"/>
      <c r="F2" s="18"/>
      <c r="G2" s="18"/>
    </row>
    <row r="3" spans="1:8" ht="32.1" customHeight="1" x14ac:dyDescent="0.15">
      <c r="A3" s="19" t="s">
        <v>2</v>
      </c>
      <c r="B3" s="19" t="s">
        <v>3</v>
      </c>
      <c r="C3" s="20" t="s">
        <v>4</v>
      </c>
      <c r="D3" s="19" t="s">
        <v>5</v>
      </c>
      <c r="E3" s="19"/>
      <c r="F3" s="19"/>
      <c r="G3" s="19" t="s">
        <v>6</v>
      </c>
    </row>
    <row r="4" spans="1:8" ht="51" customHeight="1" x14ac:dyDescent="0.15">
      <c r="A4" s="19"/>
      <c r="B4" s="19"/>
      <c r="C4" s="20"/>
      <c r="D4" s="21" t="s">
        <v>7</v>
      </c>
      <c r="E4" s="21" t="s">
        <v>8</v>
      </c>
      <c r="F4" s="21" t="s">
        <v>9</v>
      </c>
      <c r="G4" s="19"/>
    </row>
    <row r="5" spans="1:8" s="6" customFormat="1" ht="30" customHeight="1" x14ac:dyDescent="0.15">
      <c r="A5" s="16" t="s">
        <v>10</v>
      </c>
      <c r="B5" s="7" t="s">
        <v>94</v>
      </c>
      <c r="C5" s="8">
        <f>C6+C7+C8</f>
        <v>2034882</v>
      </c>
      <c r="D5" s="5">
        <f>D6+D7+D8</f>
        <v>130465.56</v>
      </c>
      <c r="E5" s="5">
        <f>E6+E7+E8</f>
        <v>115985</v>
      </c>
      <c r="F5" s="5">
        <f>F6+F7+F8</f>
        <v>14480.56</v>
      </c>
      <c r="G5" s="9"/>
    </row>
    <row r="6" spans="1:8" s="6" customFormat="1" ht="30" customHeight="1" x14ac:dyDescent="0.15">
      <c r="A6" s="16"/>
      <c r="B6" s="10" t="s">
        <v>11</v>
      </c>
      <c r="C6" s="8">
        <f>C10+C11+C15+C17+C18+C19+C20+C21+C22+C23+C28+C30+C31+C35+C37+C38+C39+C40+C50+C51+C53+C54+C55+C56+C57+C58+C59+C60+C61+C62+C68+C69+C70+C71+C72+C73+C74</f>
        <v>1533515</v>
      </c>
      <c r="D6" s="5">
        <f>E6+F6</f>
        <v>110413</v>
      </c>
      <c r="E6" s="5">
        <f>E10+E11+E15+E17+E18+E19+E20+E21+E22+E23+E28+E30+E31+E35+E37+E38+E39+E40+E50+E51+E53+E54+E55+E56+E57+E58+E59+E60+E61+E62+E68+E69+E70+E71+E72+E73+E74</f>
        <v>110413</v>
      </c>
      <c r="F6" s="5">
        <v>0</v>
      </c>
      <c r="G6" s="9"/>
      <c r="H6" s="11"/>
    </row>
    <row r="7" spans="1:8" s="6" customFormat="1" ht="27.95" customHeight="1" x14ac:dyDescent="0.15">
      <c r="A7" s="16"/>
      <c r="B7" s="12" t="s">
        <v>12</v>
      </c>
      <c r="C7" s="4">
        <f>C13+C26+C32+C33+C43+C44+C45+C46+C47+C49+C63+C64+C65+C67</f>
        <v>475233</v>
      </c>
      <c r="D7" s="5">
        <f t="shared" ref="D7:D38" si="0">E7+F7</f>
        <v>19007.559999999998</v>
      </c>
      <c r="E7" s="5">
        <v>4527</v>
      </c>
      <c r="F7" s="5">
        <f>F12+F14+F24+F29+F42+F48+F52+F66</f>
        <v>14480.56</v>
      </c>
      <c r="G7" s="4"/>
    </row>
    <row r="8" spans="1:8" s="6" customFormat="1" ht="27.95" customHeight="1" x14ac:dyDescent="0.15">
      <c r="A8" s="16"/>
      <c r="B8" s="12" t="s">
        <v>13</v>
      </c>
      <c r="C8" s="4">
        <f>C16+C25+C41</f>
        <v>26134</v>
      </c>
      <c r="D8" s="5">
        <f t="shared" si="0"/>
        <v>1045</v>
      </c>
      <c r="E8" s="5">
        <f>E16+E25+E41</f>
        <v>1045</v>
      </c>
      <c r="F8" s="5">
        <v>0</v>
      </c>
      <c r="G8" s="4"/>
    </row>
    <row r="9" spans="1:8" s="6" customFormat="1" ht="24.95" customHeight="1" x14ac:dyDescent="0.15">
      <c r="A9" s="13" t="s">
        <v>14</v>
      </c>
      <c r="B9" s="4" t="s">
        <v>15</v>
      </c>
      <c r="C9" s="4">
        <v>59463</v>
      </c>
      <c r="D9" s="5">
        <f t="shared" si="0"/>
        <v>4281</v>
      </c>
      <c r="E9" s="5">
        <f>E10+E11</f>
        <v>4281</v>
      </c>
      <c r="F9" s="5">
        <v>0</v>
      </c>
      <c r="G9" s="4"/>
    </row>
    <row r="10" spans="1:8" s="3" customFormat="1" ht="24.95" customHeight="1" x14ac:dyDescent="0.15">
      <c r="A10" s="14"/>
      <c r="B10" s="1" t="s">
        <v>16</v>
      </c>
      <c r="C10" s="1">
        <v>11932</v>
      </c>
      <c r="D10" s="2">
        <f t="shared" si="0"/>
        <v>859</v>
      </c>
      <c r="E10" s="2">
        <f>ROUND(C10*800*0.9/10000,0)</f>
        <v>859</v>
      </c>
      <c r="F10" s="2"/>
      <c r="G10" s="1" t="s">
        <v>92</v>
      </c>
    </row>
    <row r="11" spans="1:8" s="3" customFormat="1" ht="24.95" customHeight="1" x14ac:dyDescent="0.15">
      <c r="A11" s="15"/>
      <c r="B11" s="1" t="s">
        <v>17</v>
      </c>
      <c r="C11" s="1">
        <v>47531</v>
      </c>
      <c r="D11" s="2">
        <f t="shared" si="0"/>
        <v>3422</v>
      </c>
      <c r="E11" s="2">
        <f>ROUND(C11*800*0.9/10000,0)</f>
        <v>3422</v>
      </c>
      <c r="F11" s="2"/>
      <c r="G11" s="1" t="s">
        <v>92</v>
      </c>
    </row>
    <row r="12" spans="1:8" s="6" customFormat="1" ht="24.95" customHeight="1" x14ac:dyDescent="0.15">
      <c r="A12" s="13" t="s">
        <v>18</v>
      </c>
      <c r="B12" s="4" t="s">
        <v>19</v>
      </c>
      <c r="C12" s="4">
        <v>66050</v>
      </c>
      <c r="D12" s="5">
        <f t="shared" si="0"/>
        <v>2642</v>
      </c>
      <c r="E12" s="5">
        <f>E13</f>
        <v>629</v>
      </c>
      <c r="F12" s="5">
        <f>F13</f>
        <v>2013</v>
      </c>
      <c r="G12" s="4"/>
    </row>
    <row r="13" spans="1:8" s="3" customFormat="1" ht="24.95" customHeight="1" x14ac:dyDescent="0.15">
      <c r="A13" s="15"/>
      <c r="B13" s="1" t="s">
        <v>20</v>
      </c>
      <c r="C13" s="1">
        <v>66050</v>
      </c>
      <c r="D13" s="2">
        <f t="shared" si="0"/>
        <v>2642</v>
      </c>
      <c r="E13" s="2">
        <f>ROUND(4527/475233*C13,0)</f>
        <v>629</v>
      </c>
      <c r="F13" s="2">
        <f>C13*800*0.5/10000-E13</f>
        <v>2013</v>
      </c>
      <c r="G13" s="1" t="s">
        <v>91</v>
      </c>
    </row>
    <row r="14" spans="1:8" s="6" customFormat="1" ht="24.95" customHeight="1" x14ac:dyDescent="0.15">
      <c r="A14" s="13" t="s">
        <v>21</v>
      </c>
      <c r="B14" s="4" t="s">
        <v>22</v>
      </c>
      <c r="C14" s="4">
        <v>523921</v>
      </c>
      <c r="D14" s="5">
        <f t="shared" si="0"/>
        <v>37530.559999999998</v>
      </c>
      <c r="E14" s="5">
        <f>E15+E16+E17+E18+E19+E20+E21+E22+E23</f>
        <v>37531</v>
      </c>
      <c r="F14" s="5">
        <f>F16</f>
        <v>-0.43999999999999773</v>
      </c>
      <c r="G14" s="4"/>
    </row>
    <row r="15" spans="1:8" s="3" customFormat="1" ht="24.95" customHeight="1" x14ac:dyDescent="0.15">
      <c r="A15" s="14"/>
      <c r="B15" s="1" t="s">
        <v>23</v>
      </c>
      <c r="C15" s="1">
        <v>70162</v>
      </c>
      <c r="D15" s="2">
        <f t="shared" si="0"/>
        <v>5052</v>
      </c>
      <c r="E15" s="2">
        <f>ROUND(C15*800*0.9/10000,0)</f>
        <v>5052</v>
      </c>
      <c r="F15" s="2"/>
      <c r="G15" s="1" t="s">
        <v>92</v>
      </c>
    </row>
    <row r="16" spans="1:8" s="3" customFormat="1" ht="24.95" customHeight="1" x14ac:dyDescent="0.15">
      <c r="A16" s="14"/>
      <c r="B16" s="1" t="s">
        <v>24</v>
      </c>
      <c r="C16" s="1">
        <v>5989</v>
      </c>
      <c r="D16" s="2">
        <f t="shared" si="0"/>
        <v>239.56</v>
      </c>
      <c r="E16" s="2">
        <f>ROUND(C16*400/10000,0)</f>
        <v>240</v>
      </c>
      <c r="F16" s="2">
        <f>C16*800*0.5/10000-E16</f>
        <v>-0.43999999999999773</v>
      </c>
      <c r="G16" s="1" t="s">
        <v>93</v>
      </c>
    </row>
    <row r="17" spans="1:7" s="3" customFormat="1" ht="24.95" customHeight="1" x14ac:dyDescent="0.15">
      <c r="A17" s="14"/>
      <c r="B17" s="1" t="s">
        <v>24</v>
      </c>
      <c r="C17" s="1">
        <v>83826</v>
      </c>
      <c r="D17" s="2">
        <f t="shared" si="0"/>
        <v>6035</v>
      </c>
      <c r="E17" s="2">
        <f t="shared" ref="E17:E23" si="1">ROUND(C17*800*0.9/10000,0)</f>
        <v>6035</v>
      </c>
      <c r="F17" s="2"/>
      <c r="G17" s="1" t="s">
        <v>92</v>
      </c>
    </row>
    <row r="18" spans="1:7" s="3" customFormat="1" ht="24.95" customHeight="1" x14ac:dyDescent="0.15">
      <c r="A18" s="14"/>
      <c r="B18" s="1" t="s">
        <v>25</v>
      </c>
      <c r="C18" s="1">
        <v>121509</v>
      </c>
      <c r="D18" s="2">
        <f t="shared" si="0"/>
        <v>8748</v>
      </c>
      <c r="E18" s="2">
        <v>8748</v>
      </c>
      <c r="F18" s="2"/>
      <c r="G18" s="1" t="s">
        <v>92</v>
      </c>
    </row>
    <row r="19" spans="1:7" s="3" customFormat="1" ht="24.95" customHeight="1" x14ac:dyDescent="0.15">
      <c r="A19" s="14"/>
      <c r="B19" s="1" t="s">
        <v>26</v>
      </c>
      <c r="C19" s="1">
        <v>94147</v>
      </c>
      <c r="D19" s="2">
        <f t="shared" si="0"/>
        <v>6779</v>
      </c>
      <c r="E19" s="2">
        <f t="shared" si="1"/>
        <v>6779</v>
      </c>
      <c r="F19" s="2"/>
      <c r="G19" s="1" t="s">
        <v>92</v>
      </c>
    </row>
    <row r="20" spans="1:7" s="3" customFormat="1" ht="24.95" customHeight="1" x14ac:dyDescent="0.15">
      <c r="A20" s="14"/>
      <c r="B20" s="1" t="s">
        <v>27</v>
      </c>
      <c r="C20" s="1">
        <v>26592</v>
      </c>
      <c r="D20" s="2">
        <f t="shared" si="0"/>
        <v>1915</v>
      </c>
      <c r="E20" s="2">
        <f t="shared" si="1"/>
        <v>1915</v>
      </c>
      <c r="F20" s="2"/>
      <c r="G20" s="1" t="s">
        <v>92</v>
      </c>
    </row>
    <row r="21" spans="1:7" s="3" customFormat="1" ht="24.95" customHeight="1" x14ac:dyDescent="0.15">
      <c r="A21" s="14"/>
      <c r="B21" s="1" t="s">
        <v>28</v>
      </c>
      <c r="C21" s="1">
        <v>57802</v>
      </c>
      <c r="D21" s="2">
        <f t="shared" si="0"/>
        <v>4162</v>
      </c>
      <c r="E21" s="2">
        <f t="shared" si="1"/>
        <v>4162</v>
      </c>
      <c r="F21" s="2"/>
      <c r="G21" s="1" t="s">
        <v>92</v>
      </c>
    </row>
    <row r="22" spans="1:7" s="3" customFormat="1" ht="24.95" customHeight="1" x14ac:dyDescent="0.15">
      <c r="A22" s="14"/>
      <c r="B22" s="1" t="s">
        <v>29</v>
      </c>
      <c r="C22" s="1">
        <v>18922</v>
      </c>
      <c r="D22" s="2">
        <f t="shared" si="0"/>
        <v>1362</v>
      </c>
      <c r="E22" s="2">
        <f t="shared" si="1"/>
        <v>1362</v>
      </c>
      <c r="F22" s="2"/>
      <c r="G22" s="1" t="s">
        <v>92</v>
      </c>
    </row>
    <row r="23" spans="1:7" s="3" customFormat="1" ht="24.95" customHeight="1" x14ac:dyDescent="0.15">
      <c r="A23" s="15"/>
      <c r="B23" s="1" t="s">
        <v>30</v>
      </c>
      <c r="C23" s="1">
        <v>44972</v>
      </c>
      <c r="D23" s="2">
        <f t="shared" si="0"/>
        <v>3238</v>
      </c>
      <c r="E23" s="2">
        <f t="shared" si="1"/>
        <v>3238</v>
      </c>
      <c r="F23" s="2"/>
      <c r="G23" s="1" t="s">
        <v>92</v>
      </c>
    </row>
    <row r="24" spans="1:7" s="6" customFormat="1" ht="24.95" customHeight="1" x14ac:dyDescent="0.15">
      <c r="A24" s="13" t="s">
        <v>31</v>
      </c>
      <c r="B24" s="4" t="s">
        <v>32</v>
      </c>
      <c r="C24" s="4">
        <v>105465</v>
      </c>
      <c r="D24" s="5">
        <f t="shared" si="0"/>
        <v>4218</v>
      </c>
      <c r="E24" s="5">
        <f>E25+E26</f>
        <v>1309</v>
      </c>
      <c r="F24" s="5">
        <f>F26</f>
        <v>2909</v>
      </c>
      <c r="G24" s="4"/>
    </row>
    <row r="25" spans="1:7" s="3" customFormat="1" ht="24.95" customHeight="1" x14ac:dyDescent="0.15">
      <c r="A25" s="14"/>
      <c r="B25" s="1" t="s">
        <v>33</v>
      </c>
      <c r="C25" s="1">
        <v>10010</v>
      </c>
      <c r="D25" s="2">
        <f t="shared" si="0"/>
        <v>400</v>
      </c>
      <c r="E25" s="2">
        <f>ROUND(C25*400/10000,0)</f>
        <v>400</v>
      </c>
      <c r="F25" s="2"/>
      <c r="G25" s="1" t="s">
        <v>93</v>
      </c>
    </row>
    <row r="26" spans="1:7" s="3" customFormat="1" ht="24.95" customHeight="1" x14ac:dyDescent="0.15">
      <c r="A26" s="15"/>
      <c r="B26" s="1" t="s">
        <v>34</v>
      </c>
      <c r="C26" s="1">
        <v>95455</v>
      </c>
      <c r="D26" s="2">
        <f t="shared" si="0"/>
        <v>3818</v>
      </c>
      <c r="E26" s="2">
        <f>ROUND(4527/475233*C26,0)</f>
        <v>909</v>
      </c>
      <c r="F26" s="2">
        <f>ROUND(C26*800*0.5/10000-E26,0)</f>
        <v>2909</v>
      </c>
      <c r="G26" s="1" t="s">
        <v>91</v>
      </c>
    </row>
    <row r="27" spans="1:7" s="6" customFormat="1" ht="24.95" customHeight="1" x14ac:dyDescent="0.15">
      <c r="A27" s="13" t="s">
        <v>35</v>
      </c>
      <c r="B27" s="4" t="s">
        <v>36</v>
      </c>
      <c r="C27" s="4">
        <v>30563</v>
      </c>
      <c r="D27" s="5">
        <f t="shared" si="0"/>
        <v>2200.5360000000001</v>
      </c>
      <c r="E27" s="5">
        <f t="shared" ref="E27" si="2">C27*800*0.9/10000</f>
        <v>2200.5360000000001</v>
      </c>
      <c r="F27" s="5">
        <v>0</v>
      </c>
      <c r="G27" s="4"/>
    </row>
    <row r="28" spans="1:7" s="3" customFormat="1" ht="24.95" customHeight="1" x14ac:dyDescent="0.15">
      <c r="A28" s="15"/>
      <c r="B28" s="1" t="s">
        <v>37</v>
      </c>
      <c r="C28" s="1">
        <v>30563</v>
      </c>
      <c r="D28" s="2">
        <f t="shared" si="0"/>
        <v>2201</v>
      </c>
      <c r="E28" s="2">
        <f>ROUND(C28*800*0.9/10000,0)</f>
        <v>2201</v>
      </c>
      <c r="F28" s="2"/>
      <c r="G28" s="1" t="s">
        <v>92</v>
      </c>
    </row>
    <row r="29" spans="1:7" s="6" customFormat="1" ht="24.95" customHeight="1" x14ac:dyDescent="0.15">
      <c r="A29" s="13" t="s">
        <v>38</v>
      </c>
      <c r="B29" s="4" t="s">
        <v>39</v>
      </c>
      <c r="C29" s="4">
        <v>94183</v>
      </c>
      <c r="D29" s="5">
        <f t="shared" si="0"/>
        <v>6168</v>
      </c>
      <c r="E29" s="5">
        <f>E30+E31+E32+E33</f>
        <v>5585</v>
      </c>
      <c r="F29" s="5">
        <f>F32+F33</f>
        <v>583</v>
      </c>
      <c r="G29" s="4"/>
    </row>
    <row r="30" spans="1:7" s="3" customFormat="1" ht="24.95" customHeight="1" x14ac:dyDescent="0.15">
      <c r="A30" s="14"/>
      <c r="B30" s="1" t="s">
        <v>40</v>
      </c>
      <c r="C30" s="1">
        <v>42470</v>
      </c>
      <c r="D30" s="2">
        <f t="shared" si="0"/>
        <v>3058</v>
      </c>
      <c r="E30" s="2">
        <f>ROUND(C30*800*0.9/10000,0)</f>
        <v>3058</v>
      </c>
      <c r="F30" s="2"/>
      <c r="G30" s="1" t="s">
        <v>92</v>
      </c>
    </row>
    <row r="31" spans="1:7" s="3" customFormat="1" ht="24.95" customHeight="1" x14ac:dyDescent="0.15">
      <c r="A31" s="14"/>
      <c r="B31" s="1" t="s">
        <v>41</v>
      </c>
      <c r="C31" s="1">
        <v>32561</v>
      </c>
      <c r="D31" s="2">
        <f t="shared" si="0"/>
        <v>2344</v>
      </c>
      <c r="E31" s="2">
        <f>ROUND(C31*800*0.9/10000,0)</f>
        <v>2344</v>
      </c>
      <c r="F31" s="2"/>
      <c r="G31" s="1" t="s">
        <v>92</v>
      </c>
    </row>
    <row r="32" spans="1:7" s="3" customFormat="1" ht="24.95" customHeight="1" x14ac:dyDescent="0.15">
      <c r="A32" s="14"/>
      <c r="B32" s="1" t="s">
        <v>42</v>
      </c>
      <c r="C32" s="1">
        <v>17092</v>
      </c>
      <c r="D32" s="2">
        <f t="shared" si="0"/>
        <v>684</v>
      </c>
      <c r="E32" s="2">
        <f>ROUND(4527/475233*C32,0)</f>
        <v>163</v>
      </c>
      <c r="F32" s="2">
        <f>ROUND(C32*800*0.5/10000-E32,0)</f>
        <v>521</v>
      </c>
      <c r="G32" s="1" t="s">
        <v>91</v>
      </c>
    </row>
    <row r="33" spans="1:7" s="3" customFormat="1" ht="24.95" customHeight="1" x14ac:dyDescent="0.15">
      <c r="A33" s="15"/>
      <c r="B33" s="1" t="s">
        <v>43</v>
      </c>
      <c r="C33" s="1">
        <v>2060</v>
      </c>
      <c r="D33" s="2">
        <f t="shared" si="0"/>
        <v>82</v>
      </c>
      <c r="E33" s="2">
        <f>ROUND(4527/475233*C33,0)</f>
        <v>20</v>
      </c>
      <c r="F33" s="2">
        <f>ROUND(C33*800*0.5/10000-E33,0)</f>
        <v>62</v>
      </c>
      <c r="G33" s="1" t="s">
        <v>91</v>
      </c>
    </row>
    <row r="34" spans="1:7" s="6" customFormat="1" ht="24.95" customHeight="1" x14ac:dyDescent="0.15">
      <c r="A34" s="13" t="s">
        <v>44</v>
      </c>
      <c r="B34" s="4" t="s">
        <v>45</v>
      </c>
      <c r="C34" s="4">
        <v>70518</v>
      </c>
      <c r="D34" s="5">
        <f t="shared" si="0"/>
        <v>5077</v>
      </c>
      <c r="E34" s="5">
        <f>E35</f>
        <v>5077</v>
      </c>
      <c r="F34" s="5">
        <v>0</v>
      </c>
      <c r="G34" s="4"/>
    </row>
    <row r="35" spans="1:7" s="3" customFormat="1" ht="24.95" customHeight="1" x14ac:dyDescent="0.15">
      <c r="A35" s="15"/>
      <c r="B35" s="1" t="s">
        <v>46</v>
      </c>
      <c r="C35" s="1">
        <v>70518</v>
      </c>
      <c r="D35" s="2">
        <f t="shared" si="0"/>
        <v>5077</v>
      </c>
      <c r="E35" s="2">
        <f>ROUND(C35*800*0.9/10000,0)</f>
        <v>5077</v>
      </c>
      <c r="F35" s="2"/>
      <c r="G35" s="1" t="s">
        <v>92</v>
      </c>
    </row>
    <row r="36" spans="1:7" s="6" customFormat="1" ht="24.95" customHeight="1" x14ac:dyDescent="0.15">
      <c r="A36" s="13" t="s">
        <v>47</v>
      </c>
      <c r="B36" s="4" t="s">
        <v>48</v>
      </c>
      <c r="C36" s="4">
        <v>174085</v>
      </c>
      <c r="D36" s="5">
        <f t="shared" si="0"/>
        <v>12209</v>
      </c>
      <c r="E36" s="5">
        <f>E37+E38+E39+E40+E41</f>
        <v>12209</v>
      </c>
      <c r="F36" s="5">
        <f>F41</f>
        <v>0</v>
      </c>
      <c r="G36" s="4"/>
    </row>
    <row r="37" spans="1:7" s="3" customFormat="1" ht="24.95" customHeight="1" x14ac:dyDescent="0.15">
      <c r="A37" s="14"/>
      <c r="B37" s="1" t="s">
        <v>49</v>
      </c>
      <c r="C37" s="1">
        <v>76459</v>
      </c>
      <c r="D37" s="2">
        <f t="shared" si="0"/>
        <v>5505</v>
      </c>
      <c r="E37" s="2">
        <f>ROUND(C37*800*0.9/10000,0)</f>
        <v>5505</v>
      </c>
      <c r="F37" s="2"/>
      <c r="G37" s="1" t="s">
        <v>92</v>
      </c>
    </row>
    <row r="38" spans="1:7" s="3" customFormat="1" ht="24.95" customHeight="1" x14ac:dyDescent="0.15">
      <c r="A38" s="14"/>
      <c r="B38" s="1" t="s">
        <v>50</v>
      </c>
      <c r="C38" s="1">
        <v>44743</v>
      </c>
      <c r="D38" s="2">
        <f t="shared" si="0"/>
        <v>3221</v>
      </c>
      <c r="E38" s="2">
        <f>ROUND(C38*800*0.9/10000,0)</f>
        <v>3221</v>
      </c>
      <c r="F38" s="2"/>
      <c r="G38" s="1" t="s">
        <v>92</v>
      </c>
    </row>
    <row r="39" spans="1:7" s="3" customFormat="1" ht="24.95" customHeight="1" x14ac:dyDescent="0.15">
      <c r="A39" s="14"/>
      <c r="B39" s="1" t="s">
        <v>51</v>
      </c>
      <c r="C39" s="1">
        <v>13272</v>
      </c>
      <c r="D39" s="2">
        <f t="shared" ref="D39:D74" si="3">E39+F39</f>
        <v>956</v>
      </c>
      <c r="E39" s="2">
        <f>ROUND(C39*800*0.9/10000,0)</f>
        <v>956</v>
      </c>
      <c r="F39" s="2"/>
      <c r="G39" s="1" t="s">
        <v>92</v>
      </c>
    </row>
    <row r="40" spans="1:7" s="3" customFormat="1" ht="24.95" customHeight="1" x14ac:dyDescent="0.15">
      <c r="A40" s="14"/>
      <c r="B40" s="1" t="s">
        <v>52</v>
      </c>
      <c r="C40" s="1">
        <v>29476</v>
      </c>
      <c r="D40" s="2">
        <f t="shared" si="3"/>
        <v>2122</v>
      </c>
      <c r="E40" s="2">
        <f>ROUND(C40*800*0.9/10000,0)</f>
        <v>2122</v>
      </c>
      <c r="F40" s="2"/>
      <c r="G40" s="1" t="s">
        <v>92</v>
      </c>
    </row>
    <row r="41" spans="1:7" s="3" customFormat="1" ht="24.95" customHeight="1" x14ac:dyDescent="0.15">
      <c r="A41" s="15"/>
      <c r="B41" s="1" t="s">
        <v>53</v>
      </c>
      <c r="C41" s="1">
        <v>10135</v>
      </c>
      <c r="D41" s="2">
        <f t="shared" si="3"/>
        <v>405</v>
      </c>
      <c r="E41" s="2">
        <f>ROUND(C41*400/10000,0)</f>
        <v>405</v>
      </c>
      <c r="F41" s="2">
        <f>ROUND(C41*800*0.5/10000-E41,0)</f>
        <v>0</v>
      </c>
      <c r="G41" s="1" t="s">
        <v>93</v>
      </c>
    </row>
    <row r="42" spans="1:7" s="6" customFormat="1" ht="24.95" customHeight="1" x14ac:dyDescent="0.15">
      <c r="A42" s="13" t="s">
        <v>54</v>
      </c>
      <c r="B42" s="4" t="s">
        <v>55</v>
      </c>
      <c r="C42" s="4">
        <v>160576</v>
      </c>
      <c r="D42" s="5">
        <f t="shared" si="3"/>
        <v>6423</v>
      </c>
      <c r="E42" s="5">
        <f>E43+E44+E45+E46+E47</f>
        <v>1531</v>
      </c>
      <c r="F42" s="5">
        <f>F43+F44+F45+F46+F47</f>
        <v>4892</v>
      </c>
      <c r="G42" s="4"/>
    </row>
    <row r="43" spans="1:7" s="3" customFormat="1" ht="24.95" customHeight="1" x14ac:dyDescent="0.15">
      <c r="A43" s="14"/>
      <c r="B43" s="1" t="s">
        <v>56</v>
      </c>
      <c r="C43" s="1">
        <v>8593</v>
      </c>
      <c r="D43" s="2">
        <f t="shared" si="3"/>
        <v>344</v>
      </c>
      <c r="E43" s="2">
        <f>ROUND(4527/475233*C43,0)</f>
        <v>82</v>
      </c>
      <c r="F43" s="2">
        <f>ROUND(C43*800*0.5/10000-E43,0)</f>
        <v>262</v>
      </c>
      <c r="G43" s="1" t="s">
        <v>91</v>
      </c>
    </row>
    <row r="44" spans="1:7" s="3" customFormat="1" ht="24.95" customHeight="1" x14ac:dyDescent="0.15">
      <c r="A44" s="14"/>
      <c r="B44" s="1" t="s">
        <v>57</v>
      </c>
      <c r="C44" s="1">
        <v>45017</v>
      </c>
      <c r="D44" s="2">
        <f t="shared" si="3"/>
        <v>1801</v>
      </c>
      <c r="E44" s="2">
        <f>ROUND(4527/475233*C44,0)</f>
        <v>429</v>
      </c>
      <c r="F44" s="2">
        <f>ROUND(C44*800*0.5/10000-E44,0)</f>
        <v>1372</v>
      </c>
      <c r="G44" s="1" t="s">
        <v>91</v>
      </c>
    </row>
    <row r="45" spans="1:7" s="3" customFormat="1" ht="24.95" customHeight="1" x14ac:dyDescent="0.15">
      <c r="A45" s="14"/>
      <c r="B45" s="1" t="s">
        <v>58</v>
      </c>
      <c r="C45" s="1">
        <v>25259</v>
      </c>
      <c r="D45" s="2">
        <f t="shared" si="3"/>
        <v>1010</v>
      </c>
      <c r="E45" s="2">
        <f>ROUND(4527/475233*C45,0)</f>
        <v>241</v>
      </c>
      <c r="F45" s="2">
        <f>ROUND(C45*800*0.5/10000-E45,0)</f>
        <v>769</v>
      </c>
      <c r="G45" s="1" t="s">
        <v>91</v>
      </c>
    </row>
    <row r="46" spans="1:7" s="3" customFormat="1" ht="24.95" customHeight="1" x14ac:dyDescent="0.15">
      <c r="A46" s="14"/>
      <c r="B46" s="1" t="s">
        <v>59</v>
      </c>
      <c r="C46" s="1">
        <v>30080</v>
      </c>
      <c r="D46" s="2">
        <f t="shared" si="3"/>
        <v>1203</v>
      </c>
      <c r="E46" s="2">
        <f>ROUND(4527/475233*C46,0)</f>
        <v>287</v>
      </c>
      <c r="F46" s="2">
        <f>ROUND(C46*800*0.5/10000-E46,0)</f>
        <v>916</v>
      </c>
      <c r="G46" s="1" t="s">
        <v>91</v>
      </c>
    </row>
    <row r="47" spans="1:7" s="3" customFormat="1" ht="24.95" customHeight="1" x14ac:dyDescent="0.15">
      <c r="A47" s="15"/>
      <c r="B47" s="1" t="s">
        <v>60</v>
      </c>
      <c r="C47" s="1">
        <v>51627</v>
      </c>
      <c r="D47" s="2">
        <f t="shared" si="3"/>
        <v>2065</v>
      </c>
      <c r="E47" s="2">
        <f>ROUND(4527/475233*C47,0)</f>
        <v>492</v>
      </c>
      <c r="F47" s="2">
        <f>ROUND(C47*800*0.5/10000-E47,0)</f>
        <v>1573</v>
      </c>
      <c r="G47" s="1" t="s">
        <v>91</v>
      </c>
    </row>
    <row r="48" spans="1:7" s="6" customFormat="1" ht="24.95" customHeight="1" x14ac:dyDescent="0.15">
      <c r="A48" s="13" t="s">
        <v>61</v>
      </c>
      <c r="B48" s="4" t="s">
        <v>62</v>
      </c>
      <c r="C48" s="4">
        <v>255717</v>
      </c>
      <c r="D48" s="5">
        <f t="shared" si="3"/>
        <v>16469</v>
      </c>
      <c r="E48" s="5">
        <f>E49+E50+E51</f>
        <v>14620</v>
      </c>
      <c r="F48" s="5">
        <f>F49</f>
        <v>1849</v>
      </c>
      <c r="G48" s="4"/>
    </row>
    <row r="49" spans="1:7" s="3" customFormat="1" ht="24.95" customHeight="1" x14ac:dyDescent="0.15">
      <c r="A49" s="14"/>
      <c r="B49" s="1" t="s">
        <v>63</v>
      </c>
      <c r="C49" s="1">
        <v>60687</v>
      </c>
      <c r="D49" s="2">
        <f t="shared" si="3"/>
        <v>2427</v>
      </c>
      <c r="E49" s="2">
        <f>ROUND(4527/475233*C49,0)</f>
        <v>578</v>
      </c>
      <c r="F49" s="2">
        <f>ROUND(C49*800*0.5/10000-E49,0)</f>
        <v>1849</v>
      </c>
      <c r="G49" s="1" t="s">
        <v>91</v>
      </c>
    </row>
    <row r="50" spans="1:7" s="3" customFormat="1" ht="24.95" customHeight="1" x14ac:dyDescent="0.15">
      <c r="A50" s="14"/>
      <c r="B50" s="1" t="s">
        <v>64</v>
      </c>
      <c r="C50" s="1">
        <v>67830</v>
      </c>
      <c r="D50" s="2">
        <f t="shared" si="3"/>
        <v>4884</v>
      </c>
      <c r="E50" s="2">
        <f>ROUND(C50*800*0.9/10000,0)</f>
        <v>4884</v>
      </c>
      <c r="F50" s="2"/>
      <c r="G50" s="1" t="s">
        <v>92</v>
      </c>
    </row>
    <row r="51" spans="1:7" s="3" customFormat="1" ht="24.95" customHeight="1" x14ac:dyDescent="0.15">
      <c r="A51" s="15"/>
      <c r="B51" s="1" t="s">
        <v>65</v>
      </c>
      <c r="C51" s="1">
        <v>127200</v>
      </c>
      <c r="D51" s="2">
        <f t="shared" si="3"/>
        <v>9158</v>
      </c>
      <c r="E51" s="2">
        <f>ROUND(C51*800*0.9/10000,0)</f>
        <v>9158</v>
      </c>
      <c r="F51" s="2"/>
      <c r="G51" s="1" t="s">
        <v>92</v>
      </c>
    </row>
    <row r="52" spans="1:7" s="6" customFormat="1" ht="24.95" customHeight="1" x14ac:dyDescent="0.15">
      <c r="A52" s="13" t="s">
        <v>66</v>
      </c>
      <c r="B52" s="4" t="s">
        <v>67</v>
      </c>
      <c r="C52" s="4">
        <v>315577</v>
      </c>
      <c r="D52" s="5">
        <f t="shared" si="3"/>
        <v>21227.234137780837</v>
      </c>
      <c r="E52" s="5">
        <f>E53+E54+E55+E56+E57+E58+E59+E60+E61+E62+E63+E64+E65</f>
        <v>19802.234137780837</v>
      </c>
      <c r="F52" s="5">
        <f>F63+F64+F65</f>
        <v>1425</v>
      </c>
      <c r="G52" s="4"/>
    </row>
    <row r="53" spans="1:7" s="3" customFormat="1" ht="24.95" customHeight="1" x14ac:dyDescent="0.15">
      <c r="A53" s="14"/>
      <c r="B53" s="1" t="s">
        <v>68</v>
      </c>
      <c r="C53" s="1">
        <v>13192</v>
      </c>
      <c r="D53" s="2">
        <f t="shared" si="3"/>
        <v>950</v>
      </c>
      <c r="E53" s="2">
        <f t="shared" ref="E53:E62" si="4">ROUND(C53*800*0.9/10000,0)</f>
        <v>950</v>
      </c>
      <c r="F53" s="2"/>
      <c r="G53" s="1" t="s">
        <v>92</v>
      </c>
    </row>
    <row r="54" spans="1:7" s="3" customFormat="1" ht="24.95" customHeight="1" x14ac:dyDescent="0.15">
      <c r="A54" s="14"/>
      <c r="B54" s="1" t="s">
        <v>69</v>
      </c>
      <c r="C54" s="1">
        <v>41745</v>
      </c>
      <c r="D54" s="2">
        <f t="shared" si="3"/>
        <v>3006</v>
      </c>
      <c r="E54" s="2">
        <f t="shared" si="4"/>
        <v>3006</v>
      </c>
      <c r="F54" s="2"/>
      <c r="G54" s="1" t="s">
        <v>92</v>
      </c>
    </row>
    <row r="55" spans="1:7" s="3" customFormat="1" ht="24.95" customHeight="1" x14ac:dyDescent="0.15">
      <c r="A55" s="14"/>
      <c r="B55" s="1" t="s">
        <v>70</v>
      </c>
      <c r="C55" s="1">
        <v>26579</v>
      </c>
      <c r="D55" s="2">
        <f t="shared" si="3"/>
        <v>1914</v>
      </c>
      <c r="E55" s="2">
        <f t="shared" si="4"/>
        <v>1914</v>
      </c>
      <c r="F55" s="2"/>
      <c r="G55" s="1" t="s">
        <v>92</v>
      </c>
    </row>
    <row r="56" spans="1:7" s="3" customFormat="1" ht="24.95" customHeight="1" x14ac:dyDescent="0.15">
      <c r="A56" s="14"/>
      <c r="B56" s="1" t="s">
        <v>71</v>
      </c>
      <c r="C56" s="1">
        <v>75792</v>
      </c>
      <c r="D56" s="2">
        <f t="shared" si="3"/>
        <v>5457</v>
      </c>
      <c r="E56" s="2">
        <f t="shared" si="4"/>
        <v>5457</v>
      </c>
      <c r="F56" s="2"/>
      <c r="G56" s="1" t="s">
        <v>92</v>
      </c>
    </row>
    <row r="57" spans="1:7" s="3" customFormat="1" ht="24.95" customHeight="1" x14ac:dyDescent="0.15">
      <c r="A57" s="14"/>
      <c r="B57" s="1" t="s">
        <v>72</v>
      </c>
      <c r="C57" s="1">
        <v>22017</v>
      </c>
      <c r="D57" s="2">
        <f t="shared" si="3"/>
        <v>1585</v>
      </c>
      <c r="E57" s="2">
        <f t="shared" si="4"/>
        <v>1585</v>
      </c>
      <c r="F57" s="2"/>
      <c r="G57" s="1" t="s">
        <v>92</v>
      </c>
    </row>
    <row r="58" spans="1:7" s="3" customFormat="1" ht="24.95" customHeight="1" x14ac:dyDescent="0.15">
      <c r="A58" s="14"/>
      <c r="B58" s="1" t="s">
        <v>73</v>
      </c>
      <c r="C58" s="1">
        <v>20413</v>
      </c>
      <c r="D58" s="2">
        <f t="shared" si="3"/>
        <v>1470</v>
      </c>
      <c r="E58" s="2">
        <f t="shared" si="4"/>
        <v>1470</v>
      </c>
      <c r="F58" s="2"/>
      <c r="G58" s="1" t="s">
        <v>92</v>
      </c>
    </row>
    <row r="59" spans="1:7" s="3" customFormat="1" ht="24.95" customHeight="1" x14ac:dyDescent="0.15">
      <c r="A59" s="14"/>
      <c r="B59" s="1" t="s">
        <v>74</v>
      </c>
      <c r="C59" s="1">
        <v>20619</v>
      </c>
      <c r="D59" s="2">
        <f t="shared" si="3"/>
        <v>1485</v>
      </c>
      <c r="E59" s="2">
        <f t="shared" si="4"/>
        <v>1485</v>
      </c>
      <c r="F59" s="2"/>
      <c r="G59" s="1" t="s">
        <v>92</v>
      </c>
    </row>
    <row r="60" spans="1:7" s="3" customFormat="1" ht="24.95" customHeight="1" x14ac:dyDescent="0.15">
      <c r="A60" s="14"/>
      <c r="B60" s="1" t="s">
        <v>75</v>
      </c>
      <c r="C60" s="1">
        <v>19760</v>
      </c>
      <c r="D60" s="2">
        <f t="shared" si="3"/>
        <v>1423</v>
      </c>
      <c r="E60" s="2">
        <f t="shared" si="4"/>
        <v>1423</v>
      </c>
      <c r="F60" s="2"/>
      <c r="G60" s="1" t="s">
        <v>92</v>
      </c>
    </row>
    <row r="61" spans="1:7" s="3" customFormat="1" ht="24.95" customHeight="1" x14ac:dyDescent="0.15">
      <c r="A61" s="14"/>
      <c r="B61" s="1" t="s">
        <v>76</v>
      </c>
      <c r="C61" s="1">
        <v>15129</v>
      </c>
      <c r="D61" s="2">
        <f t="shared" si="3"/>
        <v>1089</v>
      </c>
      <c r="E61" s="2">
        <f t="shared" si="4"/>
        <v>1089</v>
      </c>
      <c r="F61" s="2"/>
      <c r="G61" s="1" t="s">
        <v>92</v>
      </c>
    </row>
    <row r="62" spans="1:7" s="3" customFormat="1" ht="24.95" customHeight="1" x14ac:dyDescent="0.15">
      <c r="A62" s="14"/>
      <c r="B62" s="1" t="s">
        <v>77</v>
      </c>
      <c r="C62" s="1">
        <v>13590</v>
      </c>
      <c r="D62" s="2">
        <f t="shared" si="3"/>
        <v>978</v>
      </c>
      <c r="E62" s="2">
        <f t="shared" si="4"/>
        <v>978</v>
      </c>
      <c r="F62" s="2"/>
      <c r="G62" s="1" t="s">
        <v>92</v>
      </c>
    </row>
    <row r="63" spans="1:7" s="3" customFormat="1" ht="24.95" customHeight="1" x14ac:dyDescent="0.15">
      <c r="A63" s="14"/>
      <c r="B63" s="1" t="s">
        <v>78</v>
      </c>
      <c r="C63" s="1">
        <v>16063</v>
      </c>
      <c r="D63" s="2">
        <f t="shared" si="3"/>
        <v>643</v>
      </c>
      <c r="E63" s="2">
        <f>ROUND(4527/475233*C63,0)</f>
        <v>153</v>
      </c>
      <c r="F63" s="2">
        <f>ROUND(C63*800*0.5/10000-E63,0)</f>
        <v>490</v>
      </c>
      <c r="G63" s="1" t="s">
        <v>91</v>
      </c>
    </row>
    <row r="64" spans="1:7" s="3" customFormat="1" ht="24.95" customHeight="1" x14ac:dyDescent="0.15">
      <c r="A64" s="14"/>
      <c r="B64" s="1" t="s">
        <v>79</v>
      </c>
      <c r="C64" s="1">
        <v>26600</v>
      </c>
      <c r="D64" s="2">
        <f t="shared" si="3"/>
        <v>1064.3877066617847</v>
      </c>
      <c r="E64" s="2">
        <f>4527/475233*C64</f>
        <v>253.38770666178482</v>
      </c>
      <c r="F64" s="2">
        <f>ROUND(C64*800*0.5/10000-E64,0)</f>
        <v>811</v>
      </c>
      <c r="G64" s="1" t="s">
        <v>91</v>
      </c>
    </row>
    <row r="65" spans="1:7" s="3" customFormat="1" ht="24.95" customHeight="1" x14ac:dyDescent="0.15">
      <c r="A65" s="15"/>
      <c r="B65" s="1" t="s">
        <v>80</v>
      </c>
      <c r="C65" s="1">
        <v>4078</v>
      </c>
      <c r="D65" s="2">
        <f t="shared" si="3"/>
        <v>162.84643111905109</v>
      </c>
      <c r="E65" s="2">
        <f>4527/475233*C65</f>
        <v>38.846431119051076</v>
      </c>
      <c r="F65" s="2">
        <f>ROUND(C65*800*0.5/10000-E65,0)</f>
        <v>124</v>
      </c>
      <c r="G65" s="1" t="s">
        <v>91</v>
      </c>
    </row>
    <row r="66" spans="1:7" s="6" customFormat="1" ht="24.95" customHeight="1" x14ac:dyDescent="0.15">
      <c r="A66" s="13" t="s">
        <v>81</v>
      </c>
      <c r="B66" s="4" t="s">
        <v>82</v>
      </c>
      <c r="C66" s="4">
        <v>178764</v>
      </c>
      <c r="D66" s="5">
        <f t="shared" si="3"/>
        <v>12021</v>
      </c>
      <c r="E66" s="5">
        <f>E67+E68+E69+E70+E71+E72+E73+E74</f>
        <v>11211</v>
      </c>
      <c r="F66" s="5">
        <f>F67</f>
        <v>810</v>
      </c>
      <c r="G66" s="4"/>
    </row>
    <row r="67" spans="1:7" s="3" customFormat="1" ht="24.95" customHeight="1" x14ac:dyDescent="0.15">
      <c r="A67" s="14"/>
      <c r="B67" s="1" t="s">
        <v>83</v>
      </c>
      <c r="C67" s="1">
        <v>26572</v>
      </c>
      <c r="D67" s="2">
        <f t="shared" si="3"/>
        <v>1063</v>
      </c>
      <c r="E67" s="2">
        <f>ROUND(4527/475233*C67,0)</f>
        <v>253</v>
      </c>
      <c r="F67" s="2">
        <f>ROUND(C67*800*0.5/10000-E67,0)</f>
        <v>810</v>
      </c>
      <c r="G67" s="1" t="s">
        <v>91</v>
      </c>
    </row>
    <row r="68" spans="1:7" s="3" customFormat="1" ht="24.95" customHeight="1" x14ac:dyDescent="0.15">
      <c r="A68" s="14"/>
      <c r="B68" s="1" t="s">
        <v>84</v>
      </c>
      <c r="C68" s="1">
        <v>20277</v>
      </c>
      <c r="D68" s="2">
        <f t="shared" si="3"/>
        <v>1460</v>
      </c>
      <c r="E68" s="2">
        <f t="shared" ref="E68:E74" si="5">ROUND(C68*800*0.9/10000,0)</f>
        <v>1460</v>
      </c>
      <c r="F68" s="2"/>
      <c r="G68" s="1" t="s">
        <v>92</v>
      </c>
    </row>
    <row r="69" spans="1:7" s="3" customFormat="1" ht="24.95" customHeight="1" x14ac:dyDescent="0.15">
      <c r="A69" s="14"/>
      <c r="B69" s="1" t="s">
        <v>85</v>
      </c>
      <c r="C69" s="1">
        <v>31144</v>
      </c>
      <c r="D69" s="2">
        <f t="shared" si="3"/>
        <v>2242</v>
      </c>
      <c r="E69" s="2">
        <f t="shared" si="5"/>
        <v>2242</v>
      </c>
      <c r="F69" s="2"/>
      <c r="G69" s="1" t="s">
        <v>92</v>
      </c>
    </row>
    <row r="70" spans="1:7" s="3" customFormat="1" ht="24.95" customHeight="1" x14ac:dyDescent="0.15">
      <c r="A70" s="14"/>
      <c r="B70" s="1" t="s">
        <v>86</v>
      </c>
      <c r="C70" s="1">
        <v>22738</v>
      </c>
      <c r="D70" s="2">
        <f t="shared" si="3"/>
        <v>1637</v>
      </c>
      <c r="E70" s="2">
        <f t="shared" si="5"/>
        <v>1637</v>
      </c>
      <c r="F70" s="2"/>
      <c r="G70" s="1" t="s">
        <v>92</v>
      </c>
    </row>
    <row r="71" spans="1:7" s="3" customFormat="1" ht="24.95" customHeight="1" x14ac:dyDescent="0.15">
      <c r="A71" s="14"/>
      <c r="B71" s="1" t="s">
        <v>87</v>
      </c>
      <c r="C71" s="1">
        <v>15417</v>
      </c>
      <c r="D71" s="2">
        <f t="shared" si="3"/>
        <v>1110</v>
      </c>
      <c r="E71" s="2">
        <f t="shared" si="5"/>
        <v>1110</v>
      </c>
      <c r="F71" s="2"/>
      <c r="G71" s="1" t="s">
        <v>92</v>
      </c>
    </row>
    <row r="72" spans="1:7" s="3" customFormat="1" ht="24.95" customHeight="1" x14ac:dyDescent="0.15">
      <c r="A72" s="14"/>
      <c r="B72" s="1" t="s">
        <v>88</v>
      </c>
      <c r="C72" s="1">
        <v>3910</v>
      </c>
      <c r="D72" s="2">
        <f t="shared" si="3"/>
        <v>282</v>
      </c>
      <c r="E72" s="2">
        <f t="shared" si="5"/>
        <v>282</v>
      </c>
      <c r="F72" s="2"/>
      <c r="G72" s="1" t="s">
        <v>92</v>
      </c>
    </row>
    <row r="73" spans="1:7" s="3" customFormat="1" ht="24.95" customHeight="1" x14ac:dyDescent="0.15">
      <c r="A73" s="14"/>
      <c r="B73" s="1" t="s">
        <v>89</v>
      </c>
      <c r="C73" s="1">
        <v>32876</v>
      </c>
      <c r="D73" s="2">
        <f t="shared" si="3"/>
        <v>2367</v>
      </c>
      <c r="E73" s="2">
        <f t="shared" si="5"/>
        <v>2367</v>
      </c>
      <c r="F73" s="2"/>
      <c r="G73" s="1" t="s">
        <v>92</v>
      </c>
    </row>
    <row r="74" spans="1:7" s="3" customFormat="1" ht="24.95" customHeight="1" x14ac:dyDescent="0.15">
      <c r="A74" s="15"/>
      <c r="B74" s="1" t="s">
        <v>90</v>
      </c>
      <c r="C74" s="1">
        <v>25830</v>
      </c>
      <c r="D74" s="2">
        <f t="shared" si="3"/>
        <v>1860</v>
      </c>
      <c r="E74" s="2">
        <f t="shared" si="5"/>
        <v>1860</v>
      </c>
      <c r="F74" s="2"/>
      <c r="G74" s="1" t="s">
        <v>92</v>
      </c>
    </row>
  </sheetData>
  <mergeCells count="19">
    <mergeCell ref="A5:A8"/>
    <mergeCell ref="A2:G2"/>
    <mergeCell ref="D3:F3"/>
    <mergeCell ref="A3:A4"/>
    <mergeCell ref="B3:B4"/>
    <mergeCell ref="C3:C4"/>
    <mergeCell ref="G3:G4"/>
    <mergeCell ref="A9:A11"/>
    <mergeCell ref="A12:A13"/>
    <mergeCell ref="A14:A23"/>
    <mergeCell ref="A24:A26"/>
    <mergeCell ref="A27:A28"/>
    <mergeCell ref="A52:A65"/>
    <mergeCell ref="A66:A74"/>
    <mergeCell ref="A29:A33"/>
    <mergeCell ref="A34:A35"/>
    <mergeCell ref="A36:A41"/>
    <mergeCell ref="A42:A47"/>
    <mergeCell ref="A48:A51"/>
  </mergeCells>
  <phoneticPr fontId="3" type="noConversion"/>
  <printOptions horizontalCentered="1"/>
  <pageMargins left="0" right="0" top="0" bottom="0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liuchanghong</dc:creator>
  <cp:lastModifiedBy>陈琳姿 10.104.98.17</cp:lastModifiedBy>
  <cp:lastPrinted>2018-11-30T02:12:51Z</cp:lastPrinted>
  <dcterms:created xsi:type="dcterms:W3CDTF">2018-11-26T07:00:00Z</dcterms:created>
  <dcterms:modified xsi:type="dcterms:W3CDTF">2018-12-10T00:52:29Z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